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9440" windowHeight="9780"/>
  </bookViews>
  <sheets>
    <sheet name="Лист1" sheetId="1" r:id="rId1"/>
  </sheets>
  <definedNames>
    <definedName name="_xlnm.Print_Titles" localSheetId="0">Лист1!$10:$11</definedName>
  </definedNames>
  <calcPr calcId="144525"/>
</workbook>
</file>

<file path=xl/calcChain.xml><?xml version="1.0" encoding="utf-8"?>
<calcChain xmlns="http://schemas.openxmlformats.org/spreadsheetml/2006/main">
  <c r="H56" i="1" l="1"/>
  <c r="R73" i="1" l="1"/>
  <c r="I73" i="1"/>
  <c r="J73" i="1"/>
  <c r="K73" i="1"/>
  <c r="L73" i="1"/>
  <c r="M73" i="1"/>
  <c r="N73" i="1"/>
  <c r="O73" i="1"/>
  <c r="P73" i="1"/>
  <c r="Q73" i="1"/>
  <c r="H73" i="1"/>
  <c r="R105" i="1"/>
  <c r="H68" i="1"/>
  <c r="H66" i="1"/>
  <c r="H65" i="1"/>
  <c r="I69" i="1" l="1"/>
  <c r="J69" i="1"/>
  <c r="J66" i="1"/>
  <c r="I66" i="1"/>
  <c r="J65" i="1"/>
  <c r="I65" i="1"/>
  <c r="J64" i="1"/>
  <c r="I64" i="1"/>
  <c r="J59" i="1"/>
  <c r="I59" i="1"/>
  <c r="J56" i="1"/>
  <c r="I56" i="1"/>
  <c r="K12" i="1" l="1"/>
  <c r="L12" i="1"/>
  <c r="M12" i="1"/>
  <c r="N12" i="1"/>
  <c r="O12" i="1"/>
  <c r="P12" i="1"/>
  <c r="Q12" i="1"/>
  <c r="I13" i="1"/>
  <c r="J13" i="1"/>
  <c r="K13" i="1"/>
  <c r="L13" i="1"/>
  <c r="M13" i="1"/>
  <c r="N13" i="1"/>
  <c r="O13" i="1"/>
  <c r="P13" i="1"/>
  <c r="Q13" i="1"/>
  <c r="H13" i="1"/>
  <c r="R95" i="1"/>
  <c r="R94" i="1"/>
  <c r="R93" i="1"/>
  <c r="R43" i="1" l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19" i="1"/>
  <c r="R18" i="1"/>
  <c r="R104" i="1"/>
  <c r="R103" i="1"/>
  <c r="R102" i="1"/>
  <c r="R101" i="1"/>
  <c r="R100" i="1"/>
  <c r="R99" i="1"/>
  <c r="R98" i="1"/>
  <c r="R97" i="1"/>
  <c r="R96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K61" i="1" l="1"/>
  <c r="L61" i="1"/>
  <c r="M61" i="1"/>
  <c r="N61" i="1"/>
  <c r="O61" i="1"/>
  <c r="P61" i="1"/>
  <c r="Q61" i="1"/>
  <c r="R61" i="1" l="1"/>
  <c r="Q56" i="1"/>
  <c r="P56" i="1"/>
  <c r="O56" i="1"/>
  <c r="N56" i="1"/>
  <c r="M56" i="1"/>
  <c r="L56" i="1"/>
  <c r="K56" i="1"/>
  <c r="Q55" i="1"/>
  <c r="P55" i="1"/>
  <c r="O55" i="1"/>
  <c r="O54" i="1" s="1"/>
  <c r="N55" i="1"/>
  <c r="M55" i="1"/>
  <c r="L55" i="1"/>
  <c r="L54" i="1" s="1"/>
  <c r="K55" i="1"/>
  <c r="P54" i="1"/>
  <c r="H54" i="1"/>
  <c r="R57" i="1"/>
  <c r="R46" i="1"/>
  <c r="R47" i="1"/>
  <c r="R48" i="1"/>
  <c r="R49" i="1"/>
  <c r="R50" i="1"/>
  <c r="R51" i="1"/>
  <c r="R52" i="1"/>
  <c r="R53" i="1"/>
  <c r="R58" i="1"/>
  <c r="R59" i="1"/>
  <c r="R60" i="1"/>
  <c r="R63" i="1"/>
  <c r="R64" i="1"/>
  <c r="R65" i="1"/>
  <c r="R66" i="1"/>
  <c r="R67" i="1"/>
  <c r="R68" i="1"/>
  <c r="R69" i="1"/>
  <c r="R70" i="1"/>
  <c r="R71" i="1"/>
  <c r="R72" i="1"/>
  <c r="R45" i="1"/>
  <c r="I62" i="1"/>
  <c r="J62" i="1"/>
  <c r="K62" i="1"/>
  <c r="L62" i="1"/>
  <c r="M62" i="1"/>
  <c r="N62" i="1"/>
  <c r="O62" i="1"/>
  <c r="P62" i="1"/>
  <c r="Q62" i="1"/>
  <c r="H62" i="1"/>
  <c r="R14" i="1"/>
  <c r="R17" i="1"/>
  <c r="R15" i="1"/>
  <c r="I54" i="1" l="1"/>
  <c r="J54" i="1"/>
  <c r="Q54" i="1"/>
  <c r="Q44" i="1" s="1"/>
  <c r="N54" i="1"/>
  <c r="N44" i="1" s="1"/>
  <c r="K54" i="1"/>
  <c r="K44" i="1" s="1"/>
  <c r="I44" i="1"/>
  <c r="I12" i="1" s="1"/>
  <c r="O44" i="1"/>
  <c r="M54" i="1"/>
  <c r="M44" i="1" s="1"/>
  <c r="R56" i="1"/>
  <c r="H44" i="1"/>
  <c r="R55" i="1"/>
  <c r="R54" i="1" s="1"/>
  <c r="R62" i="1"/>
  <c r="P44" i="1"/>
  <c r="L44" i="1"/>
  <c r="J44" i="1"/>
  <c r="J12" i="1" s="1"/>
  <c r="H12" i="1" l="1"/>
  <c r="R20" i="1"/>
  <c r="R21" i="1"/>
  <c r="R25" i="1"/>
  <c r="R26" i="1"/>
  <c r="R16" i="1"/>
  <c r="R22" i="1"/>
  <c r="R23" i="1"/>
  <c r="R24" i="1"/>
  <c r="R13" i="1" l="1"/>
  <c r="R44" i="1" l="1"/>
  <c r="R12" i="1"/>
</calcChain>
</file>

<file path=xl/sharedStrings.xml><?xml version="1.0" encoding="utf-8"?>
<sst xmlns="http://schemas.openxmlformats.org/spreadsheetml/2006/main" count="379" uniqueCount="161">
  <si>
    <t>№ п/п</t>
  </si>
  <si>
    <t>Наименование мероприятия</t>
  </si>
  <si>
    <t>Категория расходов (капвложения, НИОКР и прочие расходы)</t>
  </si>
  <si>
    <t>Сроки выполнения</t>
  </si>
  <si>
    <t>Исполнители мероприятий</t>
  </si>
  <si>
    <t>Всего</t>
  </si>
  <si>
    <t>прочие расходы</t>
  </si>
  <si>
    <t>Поощрение премиями граждан способствующих выявлению правонарушений</t>
  </si>
  <si>
    <t>ОМВД России по Володарскому району</t>
  </si>
  <si>
    <t>Проведение оперативно-профилактических операций, направленных на предотвращение преступлений с использованием огнестрельного оружия и взрывчатых веществ, исключение его хищения, скупка огнестрельного оружия, взрывчатых веществ и боевых патронов у населения</t>
  </si>
  <si>
    <t>ОМВД России по Володарскому району (по согласованию)</t>
  </si>
  <si>
    <t>Принятие мер по усилению охраны общественного порядка на автовокзалах и объектах железнодорожного транспорта, в местах массового отдыха граждан с целью профилактики возможных террористических актов</t>
  </si>
  <si>
    <t>Обеспечение безопасности населения во время проведения массовых мероприятий</t>
  </si>
  <si>
    <t>Анализ уголовных дел и приговоров судов по таким преступлениям, протоколов об административных правонарушениях насильственного характера, сообщений в средствах массовой информации, заявлений, обращений граждан в органы внутренних дел в целях установления криминогенной обстановки на обслуживаемой территории</t>
  </si>
  <si>
    <t>Создать "паспорта" наиболее криминогенных мест по таким категориям дел с указанием адресов жилых домов, общежитий, квартир, где проживают лица, совершающие вышеуказанные правонарушения, и данных на них</t>
  </si>
  <si>
    <t>На основе проведенного анализа вносить представления руководству органов внутренних дел по совершенствованию профилактической работы с предложением конкретных мер о постановке на профилактический учет лиц, склонных к совершению семейно-бытовых правонарушений</t>
  </si>
  <si>
    <t>Проводить проверки сохранности гражданского огнестрельного оружия по месту жительства его владельцев</t>
  </si>
  <si>
    <t>Выступать в средствах массовой информации, на собраниях граждан по месту жительства по вопросам профилактики семейно-бытовых правонарушений, с разъяснением действующего законодательства (как уголовного, так и административного), предусматривающего ответственность за их совершение</t>
  </si>
  <si>
    <t>Проводить комплексные профилактические мероприятия по предупреждению семейно-бытового насилия ("Дебошир", "Конфликт", "Ссора")</t>
  </si>
  <si>
    <t>Проводить иные предусмотренные законом мероприятия по предупреждению указанных правонарушений</t>
  </si>
  <si>
    <t xml:space="preserve">Проведение комплекса организационных,профилактических,оперативно-розыскныхмероприятий по выявлению и пресечению преступлений, связанных с нарушением авторских и смежных прав (по специальному плану) </t>
  </si>
  <si>
    <t>Профилактика правонарушений по  предупреждению травмирования граждан подвижным составом железнодорожного транспорта:                                                                                                           - совместные рейды с сотрудниками линейного пункта (ЛП) на ст. Дзержинск,                                - профилактическая работа в школах.      - объявления по громкоговорящей связи, - размещение информации на рекламных щитах, - публикация материалов в СМИ</t>
  </si>
  <si>
    <t>Разработка системных мероприятий по противодействию терроризму на основе прогноза развития оперативной обстановки</t>
  </si>
  <si>
    <t>Участие в командно-штабных учениях по отработке вопросов взаимодействия при проведении первоначальных мероприятий по пресечению террористических актов</t>
  </si>
  <si>
    <t>Планирование мероприятий, направленных на недопущение проникновения представителей экстремистских объединений и организаций в органы власти и управления, в том числе в ходе избирательных компаний различных уровней</t>
  </si>
  <si>
    <t>Проведение проверок состояния антитеррористической защищенности объектов террористических угроз (потенциально опасные объекты, места с массовым пребыванием людей - образовательные и лечебно- профилактические учреждения, объекты культуры и спорта, ЖКХ, энергетики, транспорта)</t>
  </si>
  <si>
    <t>Осуществление комплекса мер по обеспечению безопасности населения в жилом секторе, включая проверку чердачных и подвальных помещений, объектов незавершенного строительства и неэксплуатируемых строений</t>
  </si>
  <si>
    <t>Осуществление ежеквартального контроля антитеррористической защищенности объектов топливоэнергетического комплекса</t>
  </si>
  <si>
    <t>Организация размещения в средствах массовой информации материалов на антитеррористическую тематику</t>
  </si>
  <si>
    <t>Приобретение, установка систем видеонаблюдения</t>
  </si>
  <si>
    <t>Техническое обслуживание системы видеонаблюдения</t>
  </si>
  <si>
    <t>Организация физической охраны в учреждениях</t>
  </si>
  <si>
    <t>Проведение мероприятий, направленных на недопущение экстремистских проявлений в период проведения культурно-массовых и общественно политических мероприятий</t>
  </si>
  <si>
    <t>Осуществление контроля за обстановкой в местах проведения досуга молодежи с целью своевременного реагирования на факты проявления социальной, национальной и религиозной розни</t>
  </si>
  <si>
    <t>Проведение мониторинга деятельности неформальных молодежных объединений, подготовка рекомендаций и принятие мер по предупреждению вовлечения молодежи в неформальные молодежные объединения экстремистской направленности</t>
  </si>
  <si>
    <t>Приобретение средств фото-, видео- фиксации правонарушений</t>
  </si>
  <si>
    <t>Приложение №1</t>
  </si>
  <si>
    <t>к муниципальной программе</t>
  </si>
  <si>
    <t>ВСЕГО по муниципальной программе</t>
  </si>
  <si>
    <t>11.1.</t>
  </si>
  <si>
    <t>Текущий и капитальный ремонт капитальных ограждений</t>
  </si>
  <si>
    <t>Оборудование наружного освещения территории учреждений</t>
  </si>
  <si>
    <t>Приобретение и установка ворот и шлагбаума</t>
  </si>
  <si>
    <t>Проведение обучения сотрудников в области прротиводействия терроризму и экстремизму</t>
  </si>
  <si>
    <t xml:space="preserve"> "Обеспечение общественного порядка и противодействие преступности на территории Володарского муниципального округа"</t>
  </si>
  <si>
    <t>Объем финансирования (по годам) за счет средств бюджета округа, тыс.рублей</t>
  </si>
  <si>
    <t>Перечень основных мероприятий муниципальной программы "Обеспечение общественного порядка и противодействие преступности на территории Володарского муниципального округа"</t>
  </si>
  <si>
    <t>2023-2032 годы</t>
  </si>
  <si>
    <t>ОМВД России по Володарскому району , межведомственная комиссия по профилактике правонарушений в Володарском муниципальном округе</t>
  </si>
  <si>
    <t xml:space="preserve">Информационно-методическаяподдержка по организации работы по профилактике преступлений и иных правонарушений несовершеннолетних. </t>
  </si>
  <si>
    <t xml:space="preserve">Подпрограмма 1 «Профилактика преступлений и иных правонарушений в Володарском муниципальном округе» </t>
  </si>
  <si>
    <t>Организация и проведение рейдовых мероприятий «социального патруля» по семьям, признанным находящимися в социально опасном положении</t>
  </si>
  <si>
    <t>Администрация муниципального округа, ОМВД России по Володарскому району, Управление социальной защиты, Сектор опеки и попечительства несовершеннолетних, ГУФСИН</t>
  </si>
  <si>
    <t>Разработка и издание методических пособий (брошюр, буклетов, памяток, листовок, плакатов) на темы профилактики суицидов, жестокого обращения с детьми, алкоголизма, безнадзорности, правонарушений несовершеннолетних   и формирования толерантности для работников образования и специалистов, работающих с детьми и молодежью</t>
  </si>
  <si>
    <t>Межведомственная комиссия по профилактике правонарушений в Володарском округе</t>
  </si>
  <si>
    <t>Управление образования</t>
  </si>
  <si>
    <t>Организация и проведение анкетирования среди учащихся образовательных учреждений с целью выявления случаев жестокого обращения с детьми</t>
  </si>
  <si>
    <t>Обеспечение привлечения населения, предприятий, организаций к участию в добровольных народных дружинах по охране общественного порядка</t>
  </si>
  <si>
    <t xml:space="preserve">Администрация округа, ОМВД России по Володарскому району </t>
  </si>
  <si>
    <t xml:space="preserve">Награждение лучших народных дружинников </t>
  </si>
  <si>
    <t>Администрация округа, ГКУ НО "НЦЗН" Дзержинский филиал</t>
  </si>
  <si>
    <t>ОУФМС (по согласованию),ОМВД России по Володарскому району (по согласованию), администрация округа</t>
  </si>
  <si>
    <t>ГБУЗ НО "Володарская ЦРБ", Администрация округа</t>
  </si>
  <si>
    <t>Администрация округа, ОМВД России по Володарскому району</t>
  </si>
  <si>
    <t>Администрация округа, ЛП на ст. Дзержинск</t>
  </si>
  <si>
    <t xml:space="preserve">Администрация  округа, ОМВД России по Володарскому району </t>
  </si>
  <si>
    <t>ОМВД России по Володарскому району (по согласованию), Администрация округа</t>
  </si>
  <si>
    <t>Администрация округа, ОМВД России по Володарскому району (по согласованию)</t>
  </si>
  <si>
    <t>Антитеррористическая комиссия при Администрации Володарского муниципального округа</t>
  </si>
  <si>
    <t>Антитеррористическая комиссия при Администрации Володарскогомуниципального округа, ОУФСБ России по Нижегородской области в г. Дзержинск, ОМВД России по Володарскому району</t>
  </si>
  <si>
    <t>Администрации Володарского муниципального округа, ОМВД России по Володарскому району, ОУФСБ России по Нижегородской области в г.Дзержинск</t>
  </si>
  <si>
    <t>Антитеррористическая комиссия, Управление образования Администрации Володарского муниципального округа</t>
  </si>
  <si>
    <t>Мероприятия по профилактике межнациональной розни  и воспитанию толерантности</t>
  </si>
  <si>
    <t>Мероприятия по обеспечению антитеррористической защищенности в муниципальных учреждениях</t>
  </si>
  <si>
    <t>Установка и обслуживание систем СКУД</t>
  </si>
  <si>
    <t>Управление образования, Управление культуры, спорта и молодежной политики, Администрация округа, муниципальные учреждения</t>
  </si>
  <si>
    <t>Содержание и услуги вневедомственной охраны</t>
  </si>
  <si>
    <t>Установка и обслуживание комплекса тревожной сигнализации</t>
  </si>
  <si>
    <t xml:space="preserve">Установка и обслуживание входных домофонов </t>
  </si>
  <si>
    <t>Разработка проектно-сметной документации на текущий и капитальный ремонт капитальных ограждений</t>
  </si>
  <si>
    <t>13.1.</t>
  </si>
  <si>
    <t>13.2</t>
  </si>
  <si>
    <t>УКСиМП, ОМВД России по Володарскому району, ОУФСБ России по Нижегородской области в г.Дзержинск</t>
  </si>
  <si>
    <t>ОКСиМП, Управление образования Администрации Володарского округа, ОМВД России по Володарскому району, ОУФСБ России по Нижегородской области в г.Дзержинск</t>
  </si>
  <si>
    <t>ОКСиМП, Управление образования Администрации Володарского округа, ОМВД России по Володарскому району, ОУФСБ России по Нижегородской области в г. Дзержинск</t>
  </si>
  <si>
    <t>Отдел ГО ЧС Администрации Володарского округа, ОМВД России по Володарскому району, ОУФСБ России по Нижегородской области в г.Дзержинск</t>
  </si>
  <si>
    <t xml:space="preserve">Подпрограмма 2 «Профилактика терроризма и экстремизма в Володарском муниципальном округе» </t>
  </si>
  <si>
    <t>Приобретение металлодетекторов</t>
  </si>
  <si>
    <t>10.1</t>
  </si>
  <si>
    <t>10.2</t>
  </si>
  <si>
    <t>10.3</t>
  </si>
  <si>
    <t>10.4</t>
  </si>
  <si>
    <t>Администрация округа, УО,</t>
  </si>
  <si>
    <t xml:space="preserve"> Администрации Володарского округа, Управляющие организации по содержанию жилого фонда</t>
  </si>
  <si>
    <t xml:space="preserve">Подпрограмма 3 «Профилактика безнадзорности и правонарушений несовершеннолетних Володарского муниципального округа» </t>
  </si>
  <si>
    <t>Организация межведомственного взаимодействия в борьбе с преступностью и правонарушениями</t>
  </si>
  <si>
    <t>Оказание методической и практической помощи по вопросам обеспечения профилактической деятельности в сфере правопорядка</t>
  </si>
  <si>
    <t xml:space="preserve">Проведение заседаний межведомственной комиссии по профилактике правонарушений </t>
  </si>
  <si>
    <t xml:space="preserve">Формирование доклада о состоянии профилактики преступлений и иных правонарушений для рассмотрения на заседании межведомственной комиссии по профилактике правонарушений </t>
  </si>
  <si>
    <t>Создание системы социальной профилактики правонарушений</t>
  </si>
  <si>
    <t>Проведение мероприятий по ресоциализации условно осужденных граждан, а также лиц, освободившихся из мест лишения свободы</t>
  </si>
  <si>
    <t>Техническое оснащение мероприятий по профилактике правонарушений</t>
  </si>
  <si>
    <t>Организация встреч с ветеранами МВД учащихся образовательных учебных заведений с целью формирования позитивного образа правоохранительной деятельности и о ее результатах и необходимости поддержания доверия общества к правоохранительным органам</t>
  </si>
  <si>
    <t>Конкурс детского творчества</t>
  </si>
  <si>
    <t>Проведение мониторинга оперативной обстановки для выявления причин и условий, способствующих совершению преступлений и иных правонарушений подростками, а также их безнадзорности, доведение результатов мониторинга до заинтересованных органов по вопросам их компетенции</t>
  </si>
  <si>
    <t>Осуществление комплекса профилактических мероприятий в образовательных организациях по разъяснению уголовной и административной ответственности за участие в противоправных акциях в составе неформальных молодежных группировок антиобщественной и преступной направленности, а также по профилактике негативного влияния информационно-телекоммуникационной сети "Интернет" на подростков, вовлечения несовершеннолетних в различные противоправные сообщества экстремистского толка посредством "социальных сетей"</t>
  </si>
  <si>
    <t>Организация и проведение на территории Нижегородской области межведомственной профилактической операции "Подросток"</t>
  </si>
  <si>
    <t>Освещение в средствах массовой информации проблем безнадзорности,  алкоголизма и наркомании среди несовершеннолетних, жестокого обращения с детьми, размещение социальной рекламы, направленной на профилактику правонарушений несовершеннолетних</t>
  </si>
  <si>
    <t xml:space="preserve">Проведение мониторинга досуга несовершеннолетних и обеспечение деятельности клубных объединений, кружков, секций, работающих на бесплатной основе, для подростков 12-17 лет </t>
  </si>
  <si>
    <t>ОМВД  МВД России по Володарскому району(по согласованию)</t>
  </si>
  <si>
    <t>ФОК «Триумф»</t>
  </si>
  <si>
    <t xml:space="preserve">КДНиЗП
Все субъекты и учреждения системы профилактики безнадзорности и правонарушений несовершеннолетних
</t>
  </si>
  <si>
    <t>Проведение в  образовательных организациях "Единых дней профилактики" для обучающихся и их родителей с участием представителей КДНиЗП, врача психиатра-нарколога, сотрудников правоохранительных органов</t>
  </si>
  <si>
    <t>Организация работы по предоставлению информации в ОМВД России по Володарскому району о несовершеннолетних, младше 16 лет, обратившихся в женскую консультацию по беременности</t>
  </si>
  <si>
    <t>Организация деятельности центра «Безопасный Интернет» для родителей</t>
  </si>
  <si>
    <t>Диагностика семейных отношений, выявление семейных проблем, педагогической компетенции родителей, степени семейного неблагоплучия</t>
  </si>
  <si>
    <t>Проведение профилактических бесед по вопросам налаживания детско - родительских отношений, возрастных и индивидуальных особенностей детей, пропаганды здорового образа жизни</t>
  </si>
  <si>
    <t>Организация деятельности семейного клуба «Ключ»</t>
  </si>
  <si>
    <t>ГБУЗ НО «Володарская ЦРБ» (по согласованию)</t>
  </si>
  <si>
    <t xml:space="preserve">КДНиЗП 
Управление образования
УКС и МП
</t>
  </si>
  <si>
    <t xml:space="preserve">Управление образования
УКСиМП
ФОК «Триумф»
 МБОУ ДО ДДТ
</t>
  </si>
  <si>
    <t xml:space="preserve">ГБУ «ЦСПСД Володарского района»
(по согласованию)
</t>
  </si>
  <si>
    <t xml:space="preserve">ГКУ УСЗН (по согласованию)
 ГБУ «ЦСПСД Володарского района» (по согласованию)
</t>
  </si>
  <si>
    <t>Проведение бесед, лекций с воспитанниками секций ФОКа и родителями, направленных на профилактику асоциального поведения, потребления алкогольной продукции, снюсов, наркотиков, табачных изделий, с приглашением специалистов ОМВД, прокуратуры, КДНиЗП</t>
  </si>
  <si>
    <t>Проведение мониторинга с целью анализа правонарушений и преступлений среди несовершеннолетних, связанных с незаконным оборотом наркотиков и потреблению ПАВ</t>
  </si>
  <si>
    <t>Проведение рейдов по местам концентрации подростков, по месту жительства несовершеннолетних, состоящих на профилактичесих учетах, родителям, употребляющим спиртные напитки и наркотические вещества</t>
  </si>
  <si>
    <t>Организация и проведение проверок на предмет произростания на территории вблизи учебных заведений и мест отдыха граждан мака и конопли, недопущения фактов  сбора данных растений и употребления</t>
  </si>
  <si>
    <t>КДНиЗП</t>
  </si>
  <si>
    <t>ОМВД (по согласованию)</t>
  </si>
  <si>
    <t xml:space="preserve">КДНи ЗП
ПДН ОМВД (по согласованию)
</t>
  </si>
  <si>
    <t xml:space="preserve">ПДН ОМВД (по согласованию)
КДНиЗП
</t>
  </si>
  <si>
    <t>Проведение рейдовых мероприятий по выявлению нарушений Закона Нижегородской области от 9 марта 2010 года N 23-З "Об ограничении пребывания детей в общественных местах на территории Нижегородской области", запрещающего нахождение несовершеннолетних на территории Нижегородской области в ночное время</t>
  </si>
  <si>
    <t>Организация работы, направленной на недопущение проведения выпускных вечеров с употреблением на них алкогольной и спиртосодержащей продукции, в рамках реализации Закона Нижегородской области от 31 октября 2012 года N 141-З "О профилактике алкогольной зависимости у несовершеннолетних в Нижегородской области»</t>
  </si>
  <si>
    <t xml:space="preserve">ОМВД (по согласованию)
КДНиЗП
</t>
  </si>
  <si>
    <t xml:space="preserve">Управление образования
КДНиЗП
</t>
  </si>
  <si>
    <t xml:space="preserve">Разработка и размещение информационных материалов для обеспечения информирования населения о деятельности учреждений по противодействию жестокому обращению и насилию с детьми </t>
  </si>
  <si>
    <t>Проведение целенаправленной работы по выявлению и постановке на учет семей "социального риска», несовершеннолетних, попавших в трудную жизненную ситуацию и (или) находящихся в социально - опасном положении</t>
  </si>
  <si>
    <t xml:space="preserve">КДНиЗП
Управление образования
</t>
  </si>
  <si>
    <t xml:space="preserve">ОМВД(по согласованию)
КДНиЗП, Отдел образования
ГКУ УСЗН (по согласованию)
 ГБУ «ЦСПСД Володарского района»
(по согласованию)
ГБУЗ «Володарская ЦРБ»(по согласованию
</t>
  </si>
  <si>
    <t>Проведение целевых оперативно-профилактических мероприятий по предупреждению тяжких и особо тяжких преступлений против жизни и здоровья граждан, совершаемых в сфере семейно-бытовых отношений, в том числе в состоянии алкогольного или наркотического опьянения</t>
  </si>
  <si>
    <t>Организация посещения семей, группы «риска»</t>
  </si>
  <si>
    <t xml:space="preserve">КДНиЗП, Управление образования, образовательные организации
ОМВД(по согласованию)
ГКУ УСЗН (по согласованию)
 ГБУ «ЦСПСД Володарского района»
(по согласованию)
ГБУЗ «Володарская ЦРБ»(по согласованию)
</t>
  </si>
  <si>
    <t xml:space="preserve">ОМВД </t>
  </si>
  <si>
    <t>Организация и проведение в образовательных учреждениях родительских собраний, «круглых столов» по проблеме защиты детей от преступных посягательств</t>
  </si>
  <si>
    <t>Организация и проведение оперативно-профилактических мероприятий, направленных на предупреждение правонарушений в сфере семейно-бытовых отношений среди осужденных к наказаниям, не связанным с лишением свободы, и иным мерам уголовно-правового характера</t>
  </si>
  <si>
    <t xml:space="preserve">ОМВД (по согласованию)
УФСИН (по согласованию
</t>
  </si>
  <si>
    <t>Организации работы по восстановлению правового статуса несовершеннолетних, освобожденных из учреждений уголовно- исполнительной системы либо вернувшимся из специальных учебно – воспитательных учреждений</t>
  </si>
  <si>
    <t>Разработка для родителей памяток с информацией по ознакомлению с признаками и ранними проявлениями у детей суицидальных настроений, приемами профилактики и предупреждения суицидальных поступков</t>
  </si>
  <si>
    <t>Проведение мероприятий (бесед, лекций, круглых столов) по профилактике суицидальных поступков и пропаганде здорового образа жизни</t>
  </si>
  <si>
    <t>Организация психологической и педагогической помощи детям, пострадавшим от суицидальных попыток, принятие меры к выяснению причин и условий, ей способствующих</t>
  </si>
  <si>
    <t xml:space="preserve">Управление образования
КДНиЗП
ГБУ «ЦСПСД Володарского района» 
(по согласованию)
</t>
  </si>
  <si>
    <t>Информирование граждан о способах и средствах защиты от преступных и иных посягательств путем проведения соответствующей разъяснительной работы в средствах массовой информации</t>
  </si>
  <si>
    <t>Проведение целевых проверок на рынках, ярмарках, в иных местах розничной торговли Володарского муниципального округа по соблюдению установленной допустимой доли иностранных работников, используемых хозяйствующими субъектами (по специальным планам)</t>
  </si>
  <si>
    <t>Организация и проведение комплекса мероприятий по выявлению и пресечению преступлений, связанных с выплатой работодателям и теневой части заработной платы, обеспечению поступления налогов в бюджет Володарского муниципального округа</t>
  </si>
  <si>
    <t>Проведение комплекса проверок соблюдения природоохранного законодательства в лесхозах округа</t>
  </si>
  <si>
    <t>Ежегодное прогнозирование ситуаций, связанных с возможностью совершения террористических актов на территории Володарского округа</t>
  </si>
  <si>
    <t>Подготовка и принятие нормативно-правовых актов Володарского муниципального округа</t>
  </si>
  <si>
    <t>к постановлению админитсрации Володарского муниципального округа</t>
  </si>
  <si>
    <t>"О внесении изменений в  муниципальную программу "Обеспечение общественного порядка и противодействие преступности на территории Володарского муниципального округа",  утвержденную постановлением администрации Володарского муниципального округа № 1989 от 19.12.2022 года"</t>
  </si>
  <si>
    <t>от_____________________</t>
  </si>
  <si>
    <t>Организация  работы,  направленной  на  привлечение  подростков, состоящих на различных видах профилактического учета, в ежегодные акции, проводимые региональным отделением Российского движения детей и молодежи(посвященные:Дню Победы, Дню защиты детей,Дню России,Дню памяти и скорби и другие)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</si>
</sst>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2D2D2D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8"/>
      <color rgb="FF2D2D2D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164" fontId="3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4" fillId="0" borderId="0" xfId="1" applyFont="1"/>
    <xf numFmtId="0" fontId="4" fillId="0" borderId="0" xfId="1" applyFont="1" applyAlignment="1">
      <alignment wrapText="1"/>
    </xf>
    <xf numFmtId="164" fontId="10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5" fillId="0" borderId="1" xfId="0" applyFont="1" applyBorder="1" applyAlignment="1">
      <alignment vertical="top" wrapText="1"/>
    </xf>
    <xf numFmtId="164" fontId="15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vertical="top" wrapText="1"/>
    </xf>
    <xf numFmtId="0" fontId="11" fillId="0" borderId="0" xfId="0" applyFont="1" applyAlignment="1">
      <alignment horizontal="left" vertical="top"/>
    </xf>
    <xf numFmtId="0" fontId="17" fillId="0" borderId="0" xfId="0" applyFont="1"/>
    <xf numFmtId="0" fontId="13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right" vertical="top" wrapText="1"/>
    </xf>
    <xf numFmtId="0" fontId="20" fillId="0" borderId="0" xfId="0" applyFont="1"/>
    <xf numFmtId="164" fontId="3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 wrapText="1"/>
    </xf>
    <xf numFmtId="0" fontId="4" fillId="0" borderId="0" xfId="1" applyFont="1" applyAlignment="1">
      <alignment horizontal="left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9" fillId="0" borderId="0" xfId="1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18" fillId="0" borderId="2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4" fillId="0" borderId="0" xfId="1" applyFont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5"/>
  <sheetViews>
    <sheetView tabSelected="1" zoomScale="85" zoomScaleNormal="85" workbookViewId="0">
      <pane xSplit="7" ySplit="12" topLeftCell="H52" activePane="bottomRight" state="frozen"/>
      <selection pane="topRight" activeCell="H1" sqref="H1"/>
      <selection pane="bottomLeft" activeCell="A15" sqref="A15"/>
      <selection pane="bottomRight" activeCell="H62" sqref="H62"/>
    </sheetView>
  </sheetViews>
  <sheetFormatPr defaultRowHeight="15" x14ac:dyDescent="0.25"/>
  <cols>
    <col min="1" max="1" width="1.5703125" style="11" customWidth="1"/>
    <col min="2" max="2" width="1.140625" style="11" hidden="1" customWidth="1"/>
    <col min="3" max="3" width="5.5703125" style="11" customWidth="1"/>
    <col min="4" max="4" width="33" style="18" customWidth="1"/>
    <col min="5" max="5" width="20.140625" style="11" customWidth="1"/>
    <col min="6" max="6" width="14.42578125" style="19" customWidth="1"/>
    <col min="7" max="7" width="28.28515625" style="19" customWidth="1"/>
    <col min="8" max="17" width="9.28515625" style="11" customWidth="1"/>
    <col min="18" max="18" width="11.85546875" style="11" customWidth="1"/>
    <col min="19" max="16384" width="9.140625" style="11"/>
  </cols>
  <sheetData>
    <row r="1" spans="1:19" x14ac:dyDescent="0.25">
      <c r="R1" s="37" t="s">
        <v>36</v>
      </c>
    </row>
    <row r="2" spans="1:19" x14ac:dyDescent="0.25">
      <c r="R2" s="37" t="s">
        <v>157</v>
      </c>
    </row>
    <row r="3" spans="1:19" ht="26.25" customHeight="1" x14ac:dyDescent="0.25">
      <c r="G3" s="62" t="s">
        <v>158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9" ht="26.25" customHeight="1" x14ac:dyDescent="0.25">
      <c r="G4" s="38"/>
      <c r="H4" s="38"/>
      <c r="I4" s="38"/>
      <c r="J4" s="38"/>
      <c r="K4" s="38"/>
      <c r="L4" s="38"/>
      <c r="M4" s="39" t="s">
        <v>159</v>
      </c>
      <c r="N4" s="38"/>
      <c r="O4" s="38"/>
      <c r="P4" s="38"/>
      <c r="Q4" s="38"/>
      <c r="R4" s="38"/>
    </row>
    <row r="6" spans="1:19" x14ac:dyDescent="0.25">
      <c r="D6" s="7"/>
      <c r="E6" s="7"/>
      <c r="F6" s="7"/>
      <c r="G6" s="7"/>
      <c r="H6" s="7"/>
      <c r="I6" s="7" t="s">
        <v>36</v>
      </c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25">
      <c r="D7" s="7"/>
      <c r="E7" s="7"/>
      <c r="F7" s="7"/>
      <c r="G7" s="7"/>
      <c r="H7" s="7"/>
      <c r="I7" s="7" t="s">
        <v>37</v>
      </c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29.25" customHeight="1" x14ac:dyDescent="0.25">
      <c r="D8" s="7"/>
      <c r="E8" s="7"/>
      <c r="F8" s="7"/>
      <c r="G8" s="7"/>
      <c r="H8" s="7"/>
      <c r="I8" s="50" t="s">
        <v>44</v>
      </c>
      <c r="J8" s="50"/>
      <c r="K8" s="50"/>
      <c r="L8" s="50"/>
      <c r="M8" s="50"/>
      <c r="N8" s="50"/>
      <c r="O8" s="50"/>
      <c r="P8" s="50"/>
      <c r="Q8" s="50"/>
      <c r="R8" s="8"/>
      <c r="S8" s="8"/>
    </row>
    <row r="9" spans="1:19" ht="58.5" customHeight="1" x14ac:dyDescent="0.3">
      <c r="D9" s="7"/>
      <c r="E9" s="51" t="s">
        <v>46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8"/>
      <c r="S9" s="8"/>
    </row>
    <row r="10" spans="1:19" s="12" customFormat="1" ht="18" customHeight="1" x14ac:dyDescent="0.25">
      <c r="A10" s="46" t="s">
        <v>0</v>
      </c>
      <c r="B10" s="46"/>
      <c r="C10" s="46"/>
      <c r="D10" s="47" t="s">
        <v>1</v>
      </c>
      <c r="E10" s="49" t="s">
        <v>2</v>
      </c>
      <c r="F10" s="49" t="s">
        <v>3</v>
      </c>
      <c r="G10" s="49" t="s">
        <v>4</v>
      </c>
      <c r="H10" s="46" t="s">
        <v>45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9" s="12" customFormat="1" ht="24.75" customHeight="1" x14ac:dyDescent="0.25">
      <c r="A11" s="46"/>
      <c r="B11" s="46"/>
      <c r="C11" s="46"/>
      <c r="D11" s="48"/>
      <c r="E11" s="49"/>
      <c r="F11" s="49"/>
      <c r="G11" s="49"/>
      <c r="H11" s="10">
        <v>2023</v>
      </c>
      <c r="I11" s="10">
        <v>2024</v>
      </c>
      <c r="J11" s="10">
        <v>2025</v>
      </c>
      <c r="K11" s="10">
        <v>2026</v>
      </c>
      <c r="L11" s="10">
        <v>2027</v>
      </c>
      <c r="M11" s="10">
        <v>2028</v>
      </c>
      <c r="N11" s="10">
        <v>2029</v>
      </c>
      <c r="O11" s="10">
        <v>2030</v>
      </c>
      <c r="P11" s="10">
        <v>2031</v>
      </c>
      <c r="Q11" s="10">
        <v>2032</v>
      </c>
      <c r="R11" s="10" t="s">
        <v>5</v>
      </c>
    </row>
    <row r="12" spans="1:19" s="13" customFormat="1" ht="18.75" customHeight="1" x14ac:dyDescent="0.25">
      <c r="A12" s="52" t="s">
        <v>38</v>
      </c>
      <c r="B12" s="52"/>
      <c r="C12" s="52"/>
      <c r="D12" s="52"/>
      <c r="E12" s="52"/>
      <c r="F12" s="52"/>
      <c r="G12" s="52"/>
      <c r="H12" s="9">
        <f>H13+H44+H73</f>
        <v>13081.300000000001</v>
      </c>
      <c r="I12" s="9">
        <f t="shared" ref="I12:Q12" si="0">I13+I44+I73</f>
        <v>9818.7000000000007</v>
      </c>
      <c r="J12" s="9">
        <f t="shared" si="0"/>
        <v>10686.1</v>
      </c>
      <c r="K12" s="9">
        <f t="shared" si="0"/>
        <v>23876.3</v>
      </c>
      <c r="L12" s="9">
        <f t="shared" si="0"/>
        <v>23876.3</v>
      </c>
      <c r="M12" s="9">
        <f t="shared" si="0"/>
        <v>23876.3</v>
      </c>
      <c r="N12" s="9">
        <f t="shared" si="0"/>
        <v>23876.3</v>
      </c>
      <c r="O12" s="9">
        <f t="shared" si="0"/>
        <v>23876.3</v>
      </c>
      <c r="P12" s="9">
        <f t="shared" si="0"/>
        <v>23876.3</v>
      </c>
      <c r="Q12" s="9">
        <f t="shared" si="0"/>
        <v>23876.3</v>
      </c>
      <c r="R12" s="9">
        <f>SUM(H12:Q12)</f>
        <v>200720.19999999998</v>
      </c>
    </row>
    <row r="13" spans="1:19" s="30" customFormat="1" ht="18.75" customHeight="1" x14ac:dyDescent="0.25">
      <c r="A13" s="44" t="s">
        <v>50</v>
      </c>
      <c r="B13" s="44"/>
      <c r="C13" s="44"/>
      <c r="D13" s="45"/>
      <c r="E13" s="44"/>
      <c r="F13" s="44"/>
      <c r="G13" s="44"/>
      <c r="H13" s="29">
        <f>SUM(H14:H43)</f>
        <v>200</v>
      </c>
      <c r="I13" s="29">
        <f t="shared" ref="I13:Q13" si="1">SUM(I14:I43)</f>
        <v>200</v>
      </c>
      <c r="J13" s="29">
        <f t="shared" si="1"/>
        <v>200</v>
      </c>
      <c r="K13" s="29">
        <f t="shared" si="1"/>
        <v>122</v>
      </c>
      <c r="L13" s="29">
        <f t="shared" si="1"/>
        <v>122</v>
      </c>
      <c r="M13" s="29">
        <f t="shared" si="1"/>
        <v>122</v>
      </c>
      <c r="N13" s="29">
        <f t="shared" si="1"/>
        <v>122</v>
      </c>
      <c r="O13" s="29">
        <f t="shared" si="1"/>
        <v>122</v>
      </c>
      <c r="P13" s="29">
        <f t="shared" si="1"/>
        <v>122</v>
      </c>
      <c r="Q13" s="29">
        <f t="shared" si="1"/>
        <v>122</v>
      </c>
      <c r="R13" s="29">
        <f>SUM(H13:Q13)</f>
        <v>1454</v>
      </c>
    </row>
    <row r="14" spans="1:19" ht="54" customHeight="1" x14ac:dyDescent="0.25">
      <c r="A14" s="40">
        <v>1</v>
      </c>
      <c r="B14" s="40"/>
      <c r="C14" s="41"/>
      <c r="D14" s="35" t="s">
        <v>95</v>
      </c>
      <c r="E14" s="33" t="s">
        <v>6</v>
      </c>
      <c r="F14" s="2" t="s">
        <v>47</v>
      </c>
      <c r="G14" s="3" t="s">
        <v>48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6">
        <f>SUM(H14:Q14)</f>
        <v>0</v>
      </c>
    </row>
    <row r="15" spans="1:19" ht="37.5" customHeight="1" x14ac:dyDescent="0.25">
      <c r="A15" s="40">
        <v>2</v>
      </c>
      <c r="B15" s="40"/>
      <c r="C15" s="41"/>
      <c r="D15" s="35" t="s">
        <v>97</v>
      </c>
      <c r="E15" s="33" t="s">
        <v>6</v>
      </c>
      <c r="F15" s="2" t="s">
        <v>47</v>
      </c>
      <c r="G15" s="3" t="s">
        <v>54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6">
        <f>SUM(H15:Q15)</f>
        <v>0</v>
      </c>
    </row>
    <row r="16" spans="1:19" ht="64.5" customHeight="1" x14ac:dyDescent="0.25">
      <c r="A16" s="40">
        <v>3</v>
      </c>
      <c r="B16" s="40"/>
      <c r="C16" s="41"/>
      <c r="D16" s="35" t="s">
        <v>98</v>
      </c>
      <c r="E16" s="33" t="s">
        <v>6</v>
      </c>
      <c r="F16" s="2" t="s">
        <v>47</v>
      </c>
      <c r="G16" s="3" t="s">
        <v>62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6">
        <f>SUM(H16:Q16)</f>
        <v>0</v>
      </c>
    </row>
    <row r="17" spans="1:18" ht="74.25" customHeight="1" x14ac:dyDescent="0.25">
      <c r="A17" s="40">
        <v>4</v>
      </c>
      <c r="B17" s="40"/>
      <c r="C17" s="41"/>
      <c r="D17" s="35" t="s">
        <v>96</v>
      </c>
      <c r="E17" s="33" t="s">
        <v>6</v>
      </c>
      <c r="F17" s="2" t="s">
        <v>47</v>
      </c>
      <c r="G17" s="3" t="s">
        <v>52</v>
      </c>
      <c r="H17" s="1"/>
      <c r="I17" s="1"/>
      <c r="J17" s="1"/>
      <c r="K17" s="1">
        <v>2</v>
      </c>
      <c r="L17" s="1">
        <v>2</v>
      </c>
      <c r="M17" s="1">
        <v>2</v>
      </c>
      <c r="N17" s="1">
        <v>2</v>
      </c>
      <c r="O17" s="1">
        <v>2</v>
      </c>
      <c r="P17" s="1">
        <v>2</v>
      </c>
      <c r="Q17" s="1">
        <v>2</v>
      </c>
      <c r="R17" s="16">
        <f t="shared" ref="R17" si="2">SUM(H17:Q17)</f>
        <v>14</v>
      </c>
    </row>
    <row r="18" spans="1:18" ht="52.5" customHeight="1" x14ac:dyDescent="0.25">
      <c r="A18" s="40">
        <v>5</v>
      </c>
      <c r="B18" s="40"/>
      <c r="C18" s="41"/>
      <c r="D18" s="23" t="s">
        <v>57</v>
      </c>
      <c r="E18" s="34" t="s">
        <v>6</v>
      </c>
      <c r="F18" s="34" t="s">
        <v>47</v>
      </c>
      <c r="G18" s="3" t="s">
        <v>58</v>
      </c>
      <c r="H18" s="1">
        <v>50</v>
      </c>
      <c r="I18" s="1">
        <v>50</v>
      </c>
      <c r="J18" s="1">
        <v>50</v>
      </c>
      <c r="K18" s="1">
        <v>60</v>
      </c>
      <c r="L18" s="1">
        <v>60</v>
      </c>
      <c r="M18" s="1">
        <v>60</v>
      </c>
      <c r="N18" s="1">
        <v>60</v>
      </c>
      <c r="O18" s="1">
        <v>60</v>
      </c>
      <c r="P18" s="1">
        <v>60</v>
      </c>
      <c r="Q18" s="1">
        <v>60</v>
      </c>
      <c r="R18" s="16">
        <f t="shared" ref="R18:R19" si="3">SUM(H18:Q18)</f>
        <v>570</v>
      </c>
    </row>
    <row r="19" spans="1:18" ht="27" customHeight="1" x14ac:dyDescent="0.25">
      <c r="A19" s="40">
        <v>6</v>
      </c>
      <c r="B19" s="40"/>
      <c r="C19" s="41"/>
      <c r="D19" s="23" t="s">
        <v>59</v>
      </c>
      <c r="E19" s="34" t="s">
        <v>6</v>
      </c>
      <c r="F19" s="34" t="s">
        <v>47</v>
      </c>
      <c r="G19" s="3" t="s">
        <v>58</v>
      </c>
      <c r="H19" s="1"/>
      <c r="I19" s="1"/>
      <c r="J19" s="1"/>
      <c r="K19" s="1">
        <v>10</v>
      </c>
      <c r="L19" s="1">
        <v>10</v>
      </c>
      <c r="M19" s="1">
        <v>10</v>
      </c>
      <c r="N19" s="1">
        <v>10</v>
      </c>
      <c r="O19" s="1">
        <v>10</v>
      </c>
      <c r="P19" s="1">
        <v>10</v>
      </c>
      <c r="Q19" s="1">
        <v>10</v>
      </c>
      <c r="R19" s="16">
        <f t="shared" si="3"/>
        <v>70</v>
      </c>
    </row>
    <row r="20" spans="1:18" ht="26.25" customHeight="1" x14ac:dyDescent="0.25">
      <c r="A20" s="40">
        <v>7</v>
      </c>
      <c r="B20" s="40"/>
      <c r="C20" s="41"/>
      <c r="D20" s="35" t="s">
        <v>99</v>
      </c>
      <c r="E20" s="2" t="s">
        <v>6</v>
      </c>
      <c r="F20" s="2" t="s">
        <v>47</v>
      </c>
      <c r="G20" s="3" t="s">
        <v>58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6">
        <f t="shared" ref="R20:R24" si="4">SUM(H20:Q20)</f>
        <v>0</v>
      </c>
    </row>
    <row r="21" spans="1:18" ht="37.5" customHeight="1" x14ac:dyDescent="0.25">
      <c r="A21" s="40">
        <v>8</v>
      </c>
      <c r="B21" s="40"/>
      <c r="C21" s="41"/>
      <c r="D21" s="35" t="s">
        <v>151</v>
      </c>
      <c r="E21" s="2" t="s">
        <v>6</v>
      </c>
      <c r="F21" s="2" t="s">
        <v>47</v>
      </c>
      <c r="G21" s="3" t="s">
        <v>58</v>
      </c>
      <c r="H21" s="1">
        <v>10</v>
      </c>
      <c r="I21" s="1">
        <v>10</v>
      </c>
      <c r="J21" s="1">
        <v>10</v>
      </c>
      <c r="K21" s="1">
        <v>5</v>
      </c>
      <c r="L21" s="1">
        <v>5</v>
      </c>
      <c r="M21" s="1">
        <v>5</v>
      </c>
      <c r="N21" s="1">
        <v>5</v>
      </c>
      <c r="O21" s="1">
        <v>5</v>
      </c>
      <c r="P21" s="1">
        <v>5</v>
      </c>
      <c r="Q21" s="1">
        <v>5</v>
      </c>
      <c r="R21" s="16">
        <f t="shared" si="4"/>
        <v>65</v>
      </c>
    </row>
    <row r="22" spans="1:18" ht="39" customHeight="1" x14ac:dyDescent="0.25">
      <c r="A22" s="40">
        <v>9</v>
      </c>
      <c r="B22" s="40"/>
      <c r="C22" s="41"/>
      <c r="D22" s="35" t="s">
        <v>100</v>
      </c>
      <c r="E22" s="2" t="s">
        <v>6</v>
      </c>
      <c r="F22" s="2" t="s">
        <v>47</v>
      </c>
      <c r="G22" s="3" t="s">
        <v>60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6">
        <f t="shared" si="4"/>
        <v>0</v>
      </c>
    </row>
    <row r="23" spans="1:18" ht="43.5" customHeight="1" x14ac:dyDescent="0.25">
      <c r="A23" s="40">
        <v>10</v>
      </c>
      <c r="B23" s="40"/>
      <c r="C23" s="41"/>
      <c r="D23" s="35" t="s">
        <v>100</v>
      </c>
      <c r="E23" s="2" t="s">
        <v>6</v>
      </c>
      <c r="F23" s="2" t="s">
        <v>47</v>
      </c>
      <c r="G23" s="3" t="s">
        <v>8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6">
        <f t="shared" si="4"/>
        <v>0</v>
      </c>
    </row>
    <row r="24" spans="1:18" ht="48" x14ac:dyDescent="0.25">
      <c r="A24" s="40">
        <v>11</v>
      </c>
      <c r="B24" s="40"/>
      <c r="C24" s="41"/>
      <c r="D24" s="35" t="s">
        <v>101</v>
      </c>
      <c r="E24" s="2" t="s">
        <v>6</v>
      </c>
      <c r="F24" s="2" t="s">
        <v>47</v>
      </c>
      <c r="G24" s="3" t="s">
        <v>61</v>
      </c>
      <c r="H24" s="1">
        <v>100</v>
      </c>
      <c r="I24" s="1">
        <v>100</v>
      </c>
      <c r="J24" s="1">
        <v>100</v>
      </c>
      <c r="K24" s="1"/>
      <c r="L24" s="1"/>
      <c r="M24" s="1"/>
      <c r="N24" s="1"/>
      <c r="O24" s="1"/>
      <c r="P24" s="1"/>
      <c r="Q24" s="1"/>
      <c r="R24" s="16">
        <f t="shared" si="4"/>
        <v>300</v>
      </c>
    </row>
    <row r="25" spans="1:18" ht="24" x14ac:dyDescent="0.25">
      <c r="A25" s="40">
        <v>12</v>
      </c>
      <c r="B25" s="40"/>
      <c r="C25" s="41"/>
      <c r="D25" s="35" t="s">
        <v>103</v>
      </c>
      <c r="E25" s="2" t="s">
        <v>6</v>
      </c>
      <c r="F25" s="2" t="s">
        <v>47</v>
      </c>
      <c r="G25" s="3" t="s">
        <v>8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6">
        <f t="shared" ref="R25:R30" si="5">SUM(H25:Q25)</f>
        <v>0</v>
      </c>
    </row>
    <row r="26" spans="1:18" ht="84" x14ac:dyDescent="0.25">
      <c r="A26" s="40">
        <v>13</v>
      </c>
      <c r="B26" s="40"/>
      <c r="C26" s="41"/>
      <c r="D26" s="35" t="s">
        <v>102</v>
      </c>
      <c r="E26" s="2" t="s">
        <v>6</v>
      </c>
      <c r="F26" s="2" t="s">
        <v>47</v>
      </c>
      <c r="G26" s="3" t="s">
        <v>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6">
        <f t="shared" si="5"/>
        <v>0</v>
      </c>
    </row>
    <row r="27" spans="1:18" ht="37.5" customHeight="1" x14ac:dyDescent="0.25">
      <c r="A27" s="40">
        <v>14</v>
      </c>
      <c r="B27" s="40"/>
      <c r="C27" s="41"/>
      <c r="D27" s="23" t="s">
        <v>7</v>
      </c>
      <c r="E27" s="34" t="s">
        <v>6</v>
      </c>
      <c r="F27" s="34" t="s">
        <v>47</v>
      </c>
      <c r="G27" s="3" t="s">
        <v>58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6">
        <f t="shared" si="5"/>
        <v>0</v>
      </c>
    </row>
    <row r="28" spans="1:18" ht="96" x14ac:dyDescent="0.25">
      <c r="A28" s="40">
        <v>15</v>
      </c>
      <c r="B28" s="40"/>
      <c r="C28" s="41"/>
      <c r="D28" s="23" t="s">
        <v>152</v>
      </c>
      <c r="E28" s="34" t="s">
        <v>6</v>
      </c>
      <c r="F28" s="34" t="s">
        <v>47</v>
      </c>
      <c r="G28" s="3" t="s">
        <v>61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6">
        <f t="shared" si="5"/>
        <v>0</v>
      </c>
    </row>
    <row r="29" spans="1:18" ht="96" x14ac:dyDescent="0.25">
      <c r="A29" s="40">
        <v>16</v>
      </c>
      <c r="B29" s="40"/>
      <c r="C29" s="41"/>
      <c r="D29" s="23" t="s">
        <v>9</v>
      </c>
      <c r="E29" s="34" t="s">
        <v>6</v>
      </c>
      <c r="F29" s="34" t="s">
        <v>47</v>
      </c>
      <c r="G29" s="3" t="s">
        <v>63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6">
        <f t="shared" si="5"/>
        <v>0</v>
      </c>
    </row>
    <row r="30" spans="1:18" ht="84" x14ac:dyDescent="0.25">
      <c r="A30" s="40">
        <v>17</v>
      </c>
      <c r="B30" s="40"/>
      <c r="C30" s="41"/>
      <c r="D30" s="23" t="s">
        <v>153</v>
      </c>
      <c r="E30" s="34" t="s">
        <v>6</v>
      </c>
      <c r="F30" s="34" t="s">
        <v>47</v>
      </c>
      <c r="G30" s="3" t="s">
        <v>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6">
        <f t="shared" si="5"/>
        <v>0</v>
      </c>
    </row>
    <row r="31" spans="1:18" ht="44.25" customHeight="1" x14ac:dyDescent="0.25">
      <c r="A31" s="40">
        <v>18</v>
      </c>
      <c r="B31" s="40"/>
      <c r="C31" s="41"/>
      <c r="D31" s="23" t="s">
        <v>154</v>
      </c>
      <c r="E31" s="34" t="s">
        <v>6</v>
      </c>
      <c r="F31" s="34" t="s">
        <v>47</v>
      </c>
      <c r="G31" s="3" t="s">
        <v>10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6">
        <f>SUM(H31:Q31)</f>
        <v>0</v>
      </c>
    </row>
    <row r="32" spans="1:18" ht="72" x14ac:dyDescent="0.25">
      <c r="A32" s="40">
        <v>19</v>
      </c>
      <c r="B32" s="40"/>
      <c r="C32" s="41"/>
      <c r="D32" s="23" t="s">
        <v>20</v>
      </c>
      <c r="E32" s="34" t="s">
        <v>6</v>
      </c>
      <c r="F32" s="34" t="s">
        <v>47</v>
      </c>
      <c r="G32" s="3" t="s">
        <v>8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6">
        <f>SUM(H32:Q32)</f>
        <v>0</v>
      </c>
    </row>
    <row r="33" spans="1:18" ht="79.5" customHeight="1" x14ac:dyDescent="0.25">
      <c r="A33" s="40">
        <v>20</v>
      </c>
      <c r="B33" s="40"/>
      <c r="C33" s="41"/>
      <c r="D33" s="23" t="s">
        <v>11</v>
      </c>
      <c r="E33" s="34" t="s">
        <v>6</v>
      </c>
      <c r="F33" s="34" t="s">
        <v>47</v>
      </c>
      <c r="G33" s="3" t="s">
        <v>10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6">
        <f t="shared" ref="R33:R43" si="6">SUM(H33:Q33)</f>
        <v>0</v>
      </c>
    </row>
    <row r="34" spans="1:18" ht="24" x14ac:dyDescent="0.25">
      <c r="A34" s="40">
        <v>21</v>
      </c>
      <c r="B34" s="40"/>
      <c r="C34" s="41"/>
      <c r="D34" s="23" t="s">
        <v>12</v>
      </c>
      <c r="E34" s="34" t="s">
        <v>6</v>
      </c>
      <c r="F34" s="34" t="s">
        <v>47</v>
      </c>
      <c r="G34" s="3" t="s">
        <v>58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6">
        <f t="shared" si="6"/>
        <v>0</v>
      </c>
    </row>
    <row r="35" spans="1:18" ht="129.75" customHeight="1" x14ac:dyDescent="0.25">
      <c r="A35" s="40">
        <v>22</v>
      </c>
      <c r="B35" s="40"/>
      <c r="C35" s="41"/>
      <c r="D35" s="24" t="s">
        <v>21</v>
      </c>
      <c r="E35" s="34" t="s">
        <v>6</v>
      </c>
      <c r="F35" s="34" t="s">
        <v>47</v>
      </c>
      <c r="G35" s="4" t="s">
        <v>64</v>
      </c>
      <c r="H35" s="5"/>
      <c r="I35" s="6"/>
      <c r="J35" s="6"/>
      <c r="K35" s="6"/>
      <c r="L35" s="6"/>
      <c r="M35" s="6"/>
      <c r="N35" s="6"/>
      <c r="O35" s="6"/>
      <c r="P35" s="6"/>
      <c r="Q35" s="6"/>
      <c r="R35" s="16">
        <f t="shared" si="6"/>
        <v>0</v>
      </c>
    </row>
    <row r="36" spans="1:18" ht="100.5" customHeight="1" x14ac:dyDescent="0.25">
      <c r="A36" s="40">
        <v>23</v>
      </c>
      <c r="B36" s="40"/>
      <c r="C36" s="41"/>
      <c r="D36" s="25" t="s">
        <v>13</v>
      </c>
      <c r="E36" s="34" t="s">
        <v>6</v>
      </c>
      <c r="F36" s="34" t="s">
        <v>47</v>
      </c>
      <c r="G36" s="3" t="s">
        <v>65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6">
        <f t="shared" si="6"/>
        <v>0</v>
      </c>
    </row>
    <row r="37" spans="1:18" ht="80.25" customHeight="1" x14ac:dyDescent="0.25">
      <c r="A37" s="40">
        <v>24</v>
      </c>
      <c r="B37" s="40"/>
      <c r="C37" s="41"/>
      <c r="D37" s="25" t="s">
        <v>14</v>
      </c>
      <c r="E37" s="34" t="s">
        <v>6</v>
      </c>
      <c r="F37" s="34" t="s">
        <v>47</v>
      </c>
      <c r="G37" s="3" t="s">
        <v>8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6">
        <f t="shared" si="6"/>
        <v>0</v>
      </c>
    </row>
    <row r="38" spans="1:18" ht="36" x14ac:dyDescent="0.25">
      <c r="A38" s="40">
        <v>25</v>
      </c>
      <c r="B38" s="40"/>
      <c r="C38" s="41"/>
      <c r="D38" s="23" t="s">
        <v>35</v>
      </c>
      <c r="E38" s="34" t="s">
        <v>6</v>
      </c>
      <c r="F38" s="34" t="s">
        <v>47</v>
      </c>
      <c r="G38" s="3" t="s">
        <v>66</v>
      </c>
      <c r="H38" s="1">
        <v>40</v>
      </c>
      <c r="I38" s="1">
        <v>40</v>
      </c>
      <c r="J38" s="1">
        <v>40</v>
      </c>
      <c r="K38" s="1">
        <v>40</v>
      </c>
      <c r="L38" s="1">
        <v>40</v>
      </c>
      <c r="M38" s="1">
        <v>40</v>
      </c>
      <c r="N38" s="1">
        <v>40</v>
      </c>
      <c r="O38" s="1">
        <v>40</v>
      </c>
      <c r="P38" s="1">
        <v>40</v>
      </c>
      <c r="Q38" s="1">
        <v>40</v>
      </c>
      <c r="R38" s="16">
        <f t="shared" si="6"/>
        <v>400</v>
      </c>
    </row>
    <row r="39" spans="1:18" ht="105.75" customHeight="1" x14ac:dyDescent="0.25">
      <c r="A39" s="40">
        <v>26</v>
      </c>
      <c r="B39" s="40"/>
      <c r="C39" s="41"/>
      <c r="D39" s="25" t="s">
        <v>15</v>
      </c>
      <c r="E39" s="34" t="s">
        <v>6</v>
      </c>
      <c r="F39" s="34" t="s">
        <v>47</v>
      </c>
      <c r="G39" s="3" t="s">
        <v>10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6">
        <f t="shared" si="6"/>
        <v>0</v>
      </c>
    </row>
    <row r="40" spans="1:18" ht="40.5" customHeight="1" x14ac:dyDescent="0.25">
      <c r="A40" s="40">
        <v>27</v>
      </c>
      <c r="B40" s="40"/>
      <c r="C40" s="41"/>
      <c r="D40" s="25" t="s">
        <v>16</v>
      </c>
      <c r="E40" s="34" t="s">
        <v>6</v>
      </c>
      <c r="F40" s="34" t="s">
        <v>47</v>
      </c>
      <c r="G40" s="3" t="s">
        <v>10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6">
        <f t="shared" si="6"/>
        <v>0</v>
      </c>
    </row>
    <row r="41" spans="1:18" ht="102" customHeight="1" x14ac:dyDescent="0.25">
      <c r="A41" s="40">
        <v>28</v>
      </c>
      <c r="B41" s="40"/>
      <c r="C41" s="41"/>
      <c r="D41" s="25" t="s">
        <v>17</v>
      </c>
      <c r="E41" s="34" t="s">
        <v>6</v>
      </c>
      <c r="F41" s="34" t="s">
        <v>47</v>
      </c>
      <c r="G41" s="3" t="s">
        <v>10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6">
        <f t="shared" si="6"/>
        <v>0</v>
      </c>
    </row>
    <row r="42" spans="1:18" ht="52.5" customHeight="1" x14ac:dyDescent="0.25">
      <c r="A42" s="40">
        <v>29</v>
      </c>
      <c r="B42" s="40"/>
      <c r="C42" s="41"/>
      <c r="D42" s="25" t="s">
        <v>18</v>
      </c>
      <c r="E42" s="34" t="s">
        <v>6</v>
      </c>
      <c r="F42" s="34" t="s">
        <v>47</v>
      </c>
      <c r="G42" s="3" t="s">
        <v>10</v>
      </c>
      <c r="H42" s="1"/>
      <c r="I42" s="1"/>
      <c r="J42" s="1"/>
      <c r="K42" s="1">
        <v>5</v>
      </c>
      <c r="L42" s="1">
        <v>5</v>
      </c>
      <c r="M42" s="1">
        <v>5</v>
      </c>
      <c r="N42" s="1">
        <v>5</v>
      </c>
      <c r="O42" s="1">
        <v>5</v>
      </c>
      <c r="P42" s="1">
        <v>5</v>
      </c>
      <c r="Q42" s="1">
        <v>5</v>
      </c>
      <c r="R42" s="16">
        <f t="shared" si="6"/>
        <v>35</v>
      </c>
    </row>
    <row r="43" spans="1:18" ht="42" customHeight="1" x14ac:dyDescent="0.25">
      <c r="A43" s="40">
        <v>30</v>
      </c>
      <c r="B43" s="40"/>
      <c r="C43" s="41"/>
      <c r="D43" s="25" t="s">
        <v>19</v>
      </c>
      <c r="E43" s="34" t="s">
        <v>6</v>
      </c>
      <c r="F43" s="34" t="s">
        <v>47</v>
      </c>
      <c r="G43" s="3" t="s">
        <v>67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6">
        <f t="shared" si="6"/>
        <v>0</v>
      </c>
    </row>
    <row r="44" spans="1:18" s="30" customFormat="1" ht="21" customHeight="1" x14ac:dyDescent="0.2">
      <c r="A44" s="53" t="s">
        <v>86</v>
      </c>
      <c r="B44" s="54"/>
      <c r="C44" s="54"/>
      <c r="D44" s="54"/>
      <c r="E44" s="54"/>
      <c r="F44" s="54"/>
      <c r="G44" s="55"/>
      <c r="H44" s="29">
        <f>SUM(H45:H54)+H59+H61+H62+SUM(H65:H72)</f>
        <v>12801.300000000001</v>
      </c>
      <c r="I44" s="29">
        <f t="shared" ref="I44:Q44" si="7">SUM(I45:I54)+I59+I61+I62+SUM(I65:I72)</f>
        <v>9538.7000000000007</v>
      </c>
      <c r="J44" s="29">
        <f t="shared" si="7"/>
        <v>10406.1</v>
      </c>
      <c r="K44" s="29">
        <f t="shared" si="7"/>
        <v>23617.8</v>
      </c>
      <c r="L44" s="29">
        <f t="shared" si="7"/>
        <v>23617.8</v>
      </c>
      <c r="M44" s="29">
        <f t="shared" si="7"/>
        <v>23617.8</v>
      </c>
      <c r="N44" s="29">
        <f t="shared" si="7"/>
        <v>23617.8</v>
      </c>
      <c r="O44" s="29">
        <f t="shared" si="7"/>
        <v>23617.8</v>
      </c>
      <c r="P44" s="29">
        <f t="shared" si="7"/>
        <v>23617.8</v>
      </c>
      <c r="Q44" s="29">
        <f t="shared" si="7"/>
        <v>23617.8</v>
      </c>
      <c r="R44" s="29">
        <f>SUM(H44:Q44)</f>
        <v>198070.69999999998</v>
      </c>
    </row>
    <row r="45" spans="1:18" ht="48" x14ac:dyDescent="0.25">
      <c r="A45" s="41">
        <v>1</v>
      </c>
      <c r="B45" s="42"/>
      <c r="C45" s="43"/>
      <c r="D45" s="3" t="s">
        <v>155</v>
      </c>
      <c r="E45" s="2" t="s">
        <v>6</v>
      </c>
      <c r="F45" s="2" t="s">
        <v>47</v>
      </c>
      <c r="G45" s="15" t="s">
        <v>68</v>
      </c>
      <c r="H45" s="31"/>
      <c r="I45" s="1"/>
      <c r="J45" s="1"/>
      <c r="K45" s="1"/>
      <c r="L45" s="1"/>
      <c r="M45" s="1"/>
      <c r="N45" s="1"/>
      <c r="O45" s="1"/>
      <c r="P45" s="1"/>
      <c r="Q45" s="1"/>
      <c r="R45" s="16">
        <f>SUM(H45:Q45)</f>
        <v>0</v>
      </c>
    </row>
    <row r="46" spans="1:18" ht="48" customHeight="1" x14ac:dyDescent="0.25">
      <c r="A46" s="41">
        <v>2</v>
      </c>
      <c r="B46" s="42"/>
      <c r="C46" s="43"/>
      <c r="D46" s="3" t="s">
        <v>22</v>
      </c>
      <c r="E46" s="2" t="s">
        <v>6</v>
      </c>
      <c r="F46" s="2" t="s">
        <v>47</v>
      </c>
      <c r="G46" s="15" t="s">
        <v>68</v>
      </c>
      <c r="H46" s="31"/>
      <c r="I46" s="1"/>
      <c r="J46" s="1"/>
      <c r="K46" s="1"/>
      <c r="L46" s="1"/>
      <c r="M46" s="1"/>
      <c r="N46" s="1"/>
      <c r="O46" s="1"/>
      <c r="P46" s="1"/>
      <c r="Q46" s="1"/>
      <c r="R46" s="16">
        <f t="shared" ref="R46:R72" si="8">SUM(H46:Q46)</f>
        <v>0</v>
      </c>
    </row>
    <row r="47" spans="1:18" ht="48" x14ac:dyDescent="0.25">
      <c r="A47" s="41">
        <v>3</v>
      </c>
      <c r="B47" s="42"/>
      <c r="C47" s="43"/>
      <c r="D47" s="3" t="s">
        <v>23</v>
      </c>
      <c r="E47" s="2" t="s">
        <v>6</v>
      </c>
      <c r="F47" s="2" t="s">
        <v>47</v>
      </c>
      <c r="G47" s="15" t="s">
        <v>68</v>
      </c>
      <c r="H47" s="31"/>
      <c r="I47" s="1"/>
      <c r="J47" s="1"/>
      <c r="K47" s="1"/>
      <c r="L47" s="1"/>
      <c r="M47" s="1"/>
      <c r="N47" s="1"/>
      <c r="O47" s="1"/>
      <c r="P47" s="1"/>
      <c r="Q47" s="1"/>
      <c r="R47" s="16">
        <f t="shared" si="8"/>
        <v>0</v>
      </c>
    </row>
    <row r="48" spans="1:18" ht="74.25" customHeight="1" x14ac:dyDescent="0.25">
      <c r="A48" s="41">
        <v>4</v>
      </c>
      <c r="B48" s="42"/>
      <c r="C48" s="43"/>
      <c r="D48" s="3" t="s">
        <v>24</v>
      </c>
      <c r="E48" s="2" t="s">
        <v>6</v>
      </c>
      <c r="F48" s="2" t="s">
        <v>47</v>
      </c>
      <c r="G48" s="15" t="s">
        <v>68</v>
      </c>
      <c r="H48" s="31"/>
      <c r="I48" s="1"/>
      <c r="J48" s="1"/>
      <c r="K48" s="1"/>
      <c r="L48" s="1"/>
      <c r="M48" s="1"/>
      <c r="N48" s="1"/>
      <c r="O48" s="1"/>
      <c r="P48" s="1"/>
      <c r="Q48" s="1"/>
      <c r="R48" s="16">
        <f t="shared" si="8"/>
        <v>0</v>
      </c>
    </row>
    <row r="49" spans="1:18" ht="108" x14ac:dyDescent="0.25">
      <c r="A49" s="41">
        <v>5</v>
      </c>
      <c r="B49" s="42"/>
      <c r="C49" s="43"/>
      <c r="D49" s="3" t="s">
        <v>25</v>
      </c>
      <c r="E49" s="2" t="s">
        <v>6</v>
      </c>
      <c r="F49" s="2" t="s">
        <v>47</v>
      </c>
      <c r="G49" s="15" t="s">
        <v>69</v>
      </c>
      <c r="H49" s="31"/>
      <c r="I49" s="1"/>
      <c r="J49" s="1"/>
      <c r="K49" s="1"/>
      <c r="L49" s="1"/>
      <c r="M49" s="1"/>
      <c r="N49" s="1"/>
      <c r="O49" s="1"/>
      <c r="P49" s="1"/>
      <c r="Q49" s="1"/>
      <c r="R49" s="16">
        <f t="shared" si="8"/>
        <v>0</v>
      </c>
    </row>
    <row r="50" spans="1:18" ht="76.5" customHeight="1" x14ac:dyDescent="0.25">
      <c r="A50" s="41">
        <v>6</v>
      </c>
      <c r="B50" s="42"/>
      <c r="C50" s="43"/>
      <c r="D50" s="3" t="s">
        <v>26</v>
      </c>
      <c r="E50" s="2" t="s">
        <v>6</v>
      </c>
      <c r="F50" s="2" t="s">
        <v>47</v>
      </c>
      <c r="G50" s="15" t="s">
        <v>93</v>
      </c>
      <c r="H50" s="31"/>
      <c r="I50" s="1"/>
      <c r="J50" s="1"/>
      <c r="K50" s="1"/>
      <c r="L50" s="1"/>
      <c r="M50" s="1"/>
      <c r="N50" s="1"/>
      <c r="O50" s="1"/>
      <c r="P50" s="1"/>
      <c r="Q50" s="1"/>
      <c r="R50" s="16">
        <f t="shared" si="8"/>
        <v>0</v>
      </c>
    </row>
    <row r="51" spans="1:18" ht="48" x14ac:dyDescent="0.25">
      <c r="A51" s="41">
        <v>7</v>
      </c>
      <c r="B51" s="42"/>
      <c r="C51" s="43"/>
      <c r="D51" s="3" t="s">
        <v>27</v>
      </c>
      <c r="E51" s="2" t="s">
        <v>6</v>
      </c>
      <c r="F51" s="2" t="s">
        <v>47</v>
      </c>
      <c r="G51" s="15" t="s">
        <v>68</v>
      </c>
      <c r="H51" s="31"/>
      <c r="I51" s="1"/>
      <c r="J51" s="1"/>
      <c r="K51" s="1"/>
      <c r="L51" s="1"/>
      <c r="M51" s="1"/>
      <c r="N51" s="1"/>
      <c r="O51" s="1"/>
      <c r="P51" s="1"/>
      <c r="Q51" s="1"/>
      <c r="R51" s="16">
        <f t="shared" si="8"/>
        <v>0</v>
      </c>
    </row>
    <row r="52" spans="1:18" ht="56.25" x14ac:dyDescent="0.25">
      <c r="A52" s="41">
        <v>8</v>
      </c>
      <c r="B52" s="42"/>
      <c r="C52" s="43"/>
      <c r="D52" s="3" t="s">
        <v>28</v>
      </c>
      <c r="E52" s="2" t="s">
        <v>6</v>
      </c>
      <c r="F52" s="2" t="s">
        <v>47</v>
      </c>
      <c r="G52" s="15" t="s">
        <v>70</v>
      </c>
      <c r="H52" s="31">
        <v>10</v>
      </c>
      <c r="I52" s="31">
        <v>10</v>
      </c>
      <c r="J52" s="31">
        <v>10</v>
      </c>
      <c r="K52" s="31">
        <v>40</v>
      </c>
      <c r="L52" s="31">
        <v>40</v>
      </c>
      <c r="M52" s="31">
        <v>40</v>
      </c>
      <c r="N52" s="31">
        <v>40</v>
      </c>
      <c r="O52" s="31">
        <v>40</v>
      </c>
      <c r="P52" s="31">
        <v>40</v>
      </c>
      <c r="Q52" s="31">
        <v>40</v>
      </c>
      <c r="R52" s="16">
        <f t="shared" si="8"/>
        <v>310</v>
      </c>
    </row>
    <row r="53" spans="1:18" ht="38.25" customHeight="1" x14ac:dyDescent="0.25">
      <c r="A53" s="41">
        <v>9</v>
      </c>
      <c r="B53" s="42"/>
      <c r="C53" s="43"/>
      <c r="D53" s="3" t="s">
        <v>72</v>
      </c>
      <c r="E53" s="2" t="s">
        <v>6</v>
      </c>
      <c r="F53" s="2" t="s">
        <v>47</v>
      </c>
      <c r="G53" s="15" t="s">
        <v>71</v>
      </c>
      <c r="H53" s="31"/>
      <c r="I53" s="1"/>
      <c r="J53" s="1"/>
      <c r="K53" s="1"/>
      <c r="L53" s="1"/>
      <c r="M53" s="1"/>
      <c r="N53" s="1"/>
      <c r="O53" s="1"/>
      <c r="P53" s="1"/>
      <c r="Q53" s="1"/>
      <c r="R53" s="16">
        <f t="shared" si="8"/>
        <v>0</v>
      </c>
    </row>
    <row r="54" spans="1:18" ht="36.75" customHeight="1" x14ac:dyDescent="0.25">
      <c r="A54" s="41">
        <v>10</v>
      </c>
      <c r="B54" s="42"/>
      <c r="C54" s="43"/>
      <c r="D54" s="26" t="s">
        <v>73</v>
      </c>
      <c r="E54" s="2" t="s">
        <v>6</v>
      </c>
      <c r="F54" s="2" t="s">
        <v>47</v>
      </c>
      <c r="G54" s="17" t="s">
        <v>75</v>
      </c>
      <c r="H54" s="1">
        <f>SUM(H55:H58)</f>
        <v>2961.2</v>
      </c>
      <c r="I54" s="1">
        <f t="shared" ref="I54:Q54" si="9">SUM(I55:I58)</f>
        <v>2276.6</v>
      </c>
      <c r="J54" s="1">
        <f t="shared" si="9"/>
        <v>2483.3000000000002</v>
      </c>
      <c r="K54" s="1">
        <f t="shared" si="9"/>
        <v>4535.7</v>
      </c>
      <c r="L54" s="1">
        <f t="shared" si="9"/>
        <v>4535.7</v>
      </c>
      <c r="M54" s="1">
        <f t="shared" si="9"/>
        <v>4535.7</v>
      </c>
      <c r="N54" s="1">
        <f t="shared" si="9"/>
        <v>4535.7</v>
      </c>
      <c r="O54" s="1">
        <f t="shared" si="9"/>
        <v>4535.7</v>
      </c>
      <c r="P54" s="1">
        <f t="shared" si="9"/>
        <v>4535.7</v>
      </c>
      <c r="Q54" s="1">
        <f t="shared" si="9"/>
        <v>4535.7</v>
      </c>
      <c r="R54" s="16">
        <f>R55+R58</f>
        <v>13722.7</v>
      </c>
    </row>
    <row r="55" spans="1:18" s="14" customFormat="1" ht="24" customHeight="1" x14ac:dyDescent="0.25">
      <c r="A55" s="56" t="s">
        <v>88</v>
      </c>
      <c r="B55" s="57"/>
      <c r="C55" s="58"/>
      <c r="D55" s="27" t="s">
        <v>29</v>
      </c>
      <c r="E55" s="21" t="s">
        <v>6</v>
      </c>
      <c r="F55" s="21" t="s">
        <v>47</v>
      </c>
      <c r="G55" s="20"/>
      <c r="H55" s="32">
        <v>500</v>
      </c>
      <c r="I55" s="32">
        <v>500</v>
      </c>
      <c r="J55" s="32">
        <v>500</v>
      </c>
      <c r="K55" s="32">
        <f t="shared" ref="K55:Q55" si="10">413.1+150+70+300+200+30+200+197+186</f>
        <v>1746.1</v>
      </c>
      <c r="L55" s="32">
        <f t="shared" si="10"/>
        <v>1746.1</v>
      </c>
      <c r="M55" s="32">
        <f t="shared" si="10"/>
        <v>1746.1</v>
      </c>
      <c r="N55" s="32">
        <f t="shared" si="10"/>
        <v>1746.1</v>
      </c>
      <c r="O55" s="32">
        <f t="shared" si="10"/>
        <v>1746.1</v>
      </c>
      <c r="P55" s="32">
        <f t="shared" si="10"/>
        <v>1746.1</v>
      </c>
      <c r="Q55" s="32">
        <f t="shared" si="10"/>
        <v>1746.1</v>
      </c>
      <c r="R55" s="16">
        <f t="shared" si="8"/>
        <v>13722.7</v>
      </c>
    </row>
    <row r="56" spans="1:18" s="14" customFormat="1" ht="24" customHeight="1" x14ac:dyDescent="0.25">
      <c r="A56" s="56" t="s">
        <v>89</v>
      </c>
      <c r="B56" s="57"/>
      <c r="C56" s="58"/>
      <c r="D56" s="27" t="s">
        <v>30</v>
      </c>
      <c r="E56" s="21" t="s">
        <v>6</v>
      </c>
      <c r="F56" s="21" t="s">
        <v>47</v>
      </c>
      <c r="G56" s="20"/>
      <c r="H56" s="32">
        <f>2763.1-600+240-41.9</f>
        <v>2361.1999999999998</v>
      </c>
      <c r="I56" s="32">
        <f>2516.6-100-500-240</f>
        <v>1676.6</v>
      </c>
      <c r="J56" s="32">
        <f>2723.3-100-500-240</f>
        <v>1883.3000000000002</v>
      </c>
      <c r="K56" s="32">
        <f t="shared" ref="K56:Q56" si="11">784.4+60.8+15+18+50+12+80+3+86.4+1000</f>
        <v>2109.6</v>
      </c>
      <c r="L56" s="32">
        <f t="shared" si="11"/>
        <v>2109.6</v>
      </c>
      <c r="M56" s="32">
        <f t="shared" si="11"/>
        <v>2109.6</v>
      </c>
      <c r="N56" s="32">
        <f t="shared" si="11"/>
        <v>2109.6</v>
      </c>
      <c r="O56" s="32">
        <f t="shared" si="11"/>
        <v>2109.6</v>
      </c>
      <c r="P56" s="32">
        <f t="shared" si="11"/>
        <v>2109.6</v>
      </c>
      <c r="Q56" s="32">
        <f t="shared" si="11"/>
        <v>2109.6</v>
      </c>
      <c r="R56" s="16">
        <f t="shared" si="8"/>
        <v>20688.3</v>
      </c>
    </row>
    <row r="57" spans="1:18" s="14" customFormat="1" ht="17.25" customHeight="1" x14ac:dyDescent="0.25">
      <c r="A57" s="56" t="s">
        <v>90</v>
      </c>
      <c r="B57" s="57"/>
      <c r="C57" s="58"/>
      <c r="D57" s="27" t="s">
        <v>74</v>
      </c>
      <c r="E57" s="21" t="s">
        <v>6</v>
      </c>
      <c r="F57" s="21" t="s">
        <v>47</v>
      </c>
      <c r="G57" s="20"/>
      <c r="H57" s="32">
        <v>100</v>
      </c>
      <c r="I57" s="32">
        <v>100</v>
      </c>
      <c r="J57" s="32">
        <v>100</v>
      </c>
      <c r="K57" s="32">
        <v>680</v>
      </c>
      <c r="L57" s="32">
        <v>680</v>
      </c>
      <c r="M57" s="32">
        <v>680</v>
      </c>
      <c r="N57" s="32">
        <v>680</v>
      </c>
      <c r="O57" s="32">
        <v>680</v>
      </c>
      <c r="P57" s="32">
        <v>680</v>
      </c>
      <c r="Q57" s="32">
        <v>680</v>
      </c>
      <c r="R57" s="16">
        <f t="shared" ref="R57" si="12">SUM(H57:Q57)</f>
        <v>5060</v>
      </c>
    </row>
    <row r="58" spans="1:18" s="14" customFormat="1" ht="17.25" customHeight="1" x14ac:dyDescent="0.25">
      <c r="A58" s="56" t="s">
        <v>91</v>
      </c>
      <c r="B58" s="57"/>
      <c r="C58" s="58"/>
      <c r="D58" s="27" t="s">
        <v>87</v>
      </c>
      <c r="E58" s="21" t="s">
        <v>6</v>
      </c>
      <c r="F58" s="21" t="s">
        <v>47</v>
      </c>
      <c r="G58" s="20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16">
        <f t="shared" si="8"/>
        <v>0</v>
      </c>
    </row>
    <row r="59" spans="1:18" ht="36.75" customHeight="1" x14ac:dyDescent="0.25">
      <c r="A59" s="41">
        <v>11</v>
      </c>
      <c r="B59" s="42"/>
      <c r="C59" s="43"/>
      <c r="D59" s="26" t="s">
        <v>31</v>
      </c>
      <c r="E59" s="2" t="s">
        <v>6</v>
      </c>
      <c r="F59" s="2" t="s">
        <v>47</v>
      </c>
      <c r="G59" s="17" t="s">
        <v>75</v>
      </c>
      <c r="H59" s="1">
        <v>2188.9</v>
      </c>
      <c r="I59" s="1">
        <f>3894-1947</f>
        <v>1947</v>
      </c>
      <c r="J59" s="1">
        <f>3894-1947</f>
        <v>1947</v>
      </c>
      <c r="K59" s="1">
        <v>4346</v>
      </c>
      <c r="L59" s="1">
        <v>4346</v>
      </c>
      <c r="M59" s="1">
        <v>4346</v>
      </c>
      <c r="N59" s="1">
        <v>4346</v>
      </c>
      <c r="O59" s="1">
        <v>4346</v>
      </c>
      <c r="P59" s="1">
        <v>4346</v>
      </c>
      <c r="Q59" s="1">
        <v>4346</v>
      </c>
      <c r="R59" s="16">
        <f t="shared" si="8"/>
        <v>36504.9</v>
      </c>
    </row>
    <row r="60" spans="1:18" s="14" customFormat="1" ht="24.75" customHeight="1" x14ac:dyDescent="0.25">
      <c r="A60" s="59" t="s">
        <v>39</v>
      </c>
      <c r="B60" s="60"/>
      <c r="C60" s="61"/>
      <c r="D60" s="28" t="s">
        <v>76</v>
      </c>
      <c r="E60" s="21" t="s">
        <v>6</v>
      </c>
      <c r="F60" s="21" t="s">
        <v>47</v>
      </c>
      <c r="G60" s="20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16">
        <f t="shared" si="8"/>
        <v>0</v>
      </c>
    </row>
    <row r="61" spans="1:18" ht="45" x14ac:dyDescent="0.25">
      <c r="A61" s="41">
        <v>12</v>
      </c>
      <c r="B61" s="42"/>
      <c r="C61" s="43"/>
      <c r="D61" s="26" t="s">
        <v>77</v>
      </c>
      <c r="E61" s="2" t="s">
        <v>6</v>
      </c>
      <c r="F61" s="2" t="s">
        <v>47</v>
      </c>
      <c r="G61" s="17" t="s">
        <v>75</v>
      </c>
      <c r="H61" s="31">
        <v>3442.1</v>
      </c>
      <c r="I61" s="31">
        <v>2405</v>
      </c>
      <c r="J61" s="31">
        <v>2665.7</v>
      </c>
      <c r="K61" s="31">
        <f t="shared" ref="K61:Q61" si="13">771.3+100+137+35+40.8+38+60+24+80+300+182+16+210+100+70.2+54+70+21</f>
        <v>2309.2999999999997</v>
      </c>
      <c r="L61" s="31">
        <f t="shared" si="13"/>
        <v>2309.2999999999997</v>
      </c>
      <c r="M61" s="31">
        <f t="shared" si="13"/>
        <v>2309.2999999999997</v>
      </c>
      <c r="N61" s="31">
        <f t="shared" si="13"/>
        <v>2309.2999999999997</v>
      </c>
      <c r="O61" s="31">
        <f t="shared" si="13"/>
        <v>2309.2999999999997</v>
      </c>
      <c r="P61" s="31">
        <f t="shared" si="13"/>
        <v>2309.2999999999997</v>
      </c>
      <c r="Q61" s="31">
        <f t="shared" si="13"/>
        <v>2309.2999999999997</v>
      </c>
      <c r="R61" s="16">
        <f t="shared" si="8"/>
        <v>24677.899999999994</v>
      </c>
    </row>
    <row r="62" spans="1:18" ht="45" x14ac:dyDescent="0.25">
      <c r="A62" s="41">
        <v>13</v>
      </c>
      <c r="B62" s="42"/>
      <c r="C62" s="43"/>
      <c r="D62" s="26" t="s">
        <v>40</v>
      </c>
      <c r="E62" s="2" t="s">
        <v>6</v>
      </c>
      <c r="F62" s="2" t="s">
        <v>47</v>
      </c>
      <c r="G62" s="17" t="s">
        <v>75</v>
      </c>
      <c r="H62" s="1">
        <f>H63+H64</f>
        <v>1324.2</v>
      </c>
      <c r="I62" s="1">
        <f t="shared" ref="I62:Q62" si="14">I63+I64</f>
        <v>1250</v>
      </c>
      <c r="J62" s="1">
        <f t="shared" si="14"/>
        <v>1250</v>
      </c>
      <c r="K62" s="1">
        <f t="shared" si="14"/>
        <v>6735</v>
      </c>
      <c r="L62" s="1">
        <f t="shared" si="14"/>
        <v>6735</v>
      </c>
      <c r="M62" s="1">
        <f t="shared" si="14"/>
        <v>6735</v>
      </c>
      <c r="N62" s="1">
        <f t="shared" si="14"/>
        <v>6735</v>
      </c>
      <c r="O62" s="1">
        <f t="shared" si="14"/>
        <v>6735</v>
      </c>
      <c r="P62" s="1">
        <f t="shared" si="14"/>
        <v>6735</v>
      </c>
      <c r="Q62" s="1">
        <f t="shared" si="14"/>
        <v>6735</v>
      </c>
      <c r="R62" s="16">
        <f t="shared" si="8"/>
        <v>50969.2</v>
      </c>
    </row>
    <row r="63" spans="1:18" s="14" customFormat="1" ht="48" customHeight="1" x14ac:dyDescent="0.25">
      <c r="A63" s="59" t="s">
        <v>80</v>
      </c>
      <c r="B63" s="60"/>
      <c r="C63" s="61"/>
      <c r="D63" s="27" t="s">
        <v>79</v>
      </c>
      <c r="E63" s="21" t="s">
        <v>6</v>
      </c>
      <c r="F63" s="21" t="s">
        <v>47</v>
      </c>
      <c r="G63" s="2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16">
        <f t="shared" si="8"/>
        <v>0</v>
      </c>
    </row>
    <row r="64" spans="1:18" s="14" customFormat="1" ht="24" customHeight="1" x14ac:dyDescent="0.25">
      <c r="A64" s="59" t="s">
        <v>81</v>
      </c>
      <c r="B64" s="60"/>
      <c r="C64" s="61"/>
      <c r="D64" s="27" t="s">
        <v>40</v>
      </c>
      <c r="E64" s="21" t="s">
        <v>6</v>
      </c>
      <c r="F64" s="21" t="s">
        <v>47</v>
      </c>
      <c r="G64" s="22"/>
      <c r="H64" s="32">
        <v>1324.2</v>
      </c>
      <c r="I64" s="32">
        <f>2500-1250</f>
        <v>1250</v>
      </c>
      <c r="J64" s="32">
        <f>2500-1250</f>
        <v>1250</v>
      </c>
      <c r="K64" s="32">
        <v>6735</v>
      </c>
      <c r="L64" s="32">
        <v>6735</v>
      </c>
      <c r="M64" s="32">
        <v>6735</v>
      </c>
      <c r="N64" s="32">
        <v>6735</v>
      </c>
      <c r="O64" s="32">
        <v>6735</v>
      </c>
      <c r="P64" s="32">
        <v>6735</v>
      </c>
      <c r="Q64" s="32">
        <v>6735</v>
      </c>
      <c r="R64" s="16">
        <f t="shared" si="8"/>
        <v>50969.2</v>
      </c>
    </row>
    <row r="65" spans="1:18" ht="45" x14ac:dyDescent="0.25">
      <c r="A65" s="41">
        <v>14</v>
      </c>
      <c r="B65" s="42"/>
      <c r="C65" s="43"/>
      <c r="D65" s="26" t="s">
        <v>78</v>
      </c>
      <c r="E65" s="2" t="s">
        <v>6</v>
      </c>
      <c r="F65" s="2" t="s">
        <v>47</v>
      </c>
      <c r="G65" s="17" t="s">
        <v>75</v>
      </c>
      <c r="H65" s="1">
        <f>591.3+50</f>
        <v>641.29999999999995</v>
      </c>
      <c r="I65" s="1">
        <f>697.7-50</f>
        <v>647.70000000000005</v>
      </c>
      <c r="J65" s="1">
        <f>697.7-50</f>
        <v>647.70000000000005</v>
      </c>
      <c r="K65" s="1">
        <v>277.3</v>
      </c>
      <c r="L65" s="1">
        <v>277.3</v>
      </c>
      <c r="M65" s="1">
        <v>277.3</v>
      </c>
      <c r="N65" s="1">
        <v>277.3</v>
      </c>
      <c r="O65" s="1">
        <v>277.3</v>
      </c>
      <c r="P65" s="1">
        <v>277.3</v>
      </c>
      <c r="Q65" s="1">
        <v>277.3</v>
      </c>
      <c r="R65" s="16">
        <f t="shared" si="8"/>
        <v>3877.8000000000011</v>
      </c>
    </row>
    <row r="66" spans="1:18" ht="45" x14ac:dyDescent="0.25">
      <c r="A66" s="41">
        <v>15</v>
      </c>
      <c r="B66" s="42"/>
      <c r="C66" s="43"/>
      <c r="D66" s="3" t="s">
        <v>41</v>
      </c>
      <c r="E66" s="2" t="s">
        <v>6</v>
      </c>
      <c r="F66" s="2" t="s">
        <v>47</v>
      </c>
      <c r="G66" s="17" t="s">
        <v>75</v>
      </c>
      <c r="H66" s="1">
        <f>207.5+50</f>
        <v>257.5</v>
      </c>
      <c r="I66" s="1">
        <f>240-50</f>
        <v>190</v>
      </c>
      <c r="J66" s="1">
        <f>240-50</f>
        <v>190</v>
      </c>
      <c r="K66" s="1">
        <v>2154.5</v>
      </c>
      <c r="L66" s="1">
        <v>2154.5</v>
      </c>
      <c r="M66" s="1">
        <v>2154.5</v>
      </c>
      <c r="N66" s="1">
        <v>2154.5</v>
      </c>
      <c r="O66" s="1">
        <v>2154.5</v>
      </c>
      <c r="P66" s="1">
        <v>2154.5</v>
      </c>
      <c r="Q66" s="1">
        <v>2154.5</v>
      </c>
      <c r="R66" s="16">
        <f t="shared" si="8"/>
        <v>15719</v>
      </c>
    </row>
    <row r="67" spans="1:18" ht="45" x14ac:dyDescent="0.25">
      <c r="A67" s="41">
        <v>16</v>
      </c>
      <c r="B67" s="42"/>
      <c r="C67" s="43"/>
      <c r="D67" s="3" t="s">
        <v>42</v>
      </c>
      <c r="E67" s="2" t="s">
        <v>6</v>
      </c>
      <c r="F67" s="2" t="s">
        <v>47</v>
      </c>
      <c r="G67" s="17" t="s">
        <v>75</v>
      </c>
      <c r="H67" s="1">
        <v>400</v>
      </c>
      <c r="I67" s="1">
        <v>0</v>
      </c>
      <c r="J67" s="1">
        <v>400</v>
      </c>
      <c r="K67" s="1">
        <v>3150</v>
      </c>
      <c r="L67" s="1">
        <v>3150</v>
      </c>
      <c r="M67" s="1">
        <v>3150</v>
      </c>
      <c r="N67" s="1">
        <v>3150</v>
      </c>
      <c r="O67" s="1">
        <v>3150</v>
      </c>
      <c r="P67" s="1">
        <v>3150</v>
      </c>
      <c r="Q67" s="1">
        <v>3150</v>
      </c>
      <c r="R67" s="16">
        <f t="shared" si="8"/>
        <v>22850</v>
      </c>
    </row>
    <row r="68" spans="1:18" ht="45" x14ac:dyDescent="0.25">
      <c r="A68" s="41">
        <v>17</v>
      </c>
      <c r="B68" s="42"/>
      <c r="C68" s="43"/>
      <c r="D68" s="15" t="s">
        <v>32</v>
      </c>
      <c r="E68" s="2" t="s">
        <v>6</v>
      </c>
      <c r="F68" s="2" t="s">
        <v>47</v>
      </c>
      <c r="G68" s="15" t="s">
        <v>82</v>
      </c>
      <c r="H68" s="31">
        <f>1188</f>
        <v>1188</v>
      </c>
      <c r="I68" s="1"/>
      <c r="J68" s="1"/>
      <c r="K68" s="1"/>
      <c r="L68" s="1"/>
      <c r="M68" s="1"/>
      <c r="N68" s="1"/>
      <c r="O68" s="1"/>
      <c r="P68" s="1"/>
      <c r="Q68" s="1"/>
      <c r="R68" s="16">
        <f t="shared" si="8"/>
        <v>1188</v>
      </c>
    </row>
    <row r="69" spans="1:18" ht="57.75" customHeight="1" x14ac:dyDescent="0.25">
      <c r="A69" s="41">
        <v>18</v>
      </c>
      <c r="B69" s="42"/>
      <c r="C69" s="43"/>
      <c r="D69" s="15" t="s">
        <v>33</v>
      </c>
      <c r="E69" s="2" t="s">
        <v>6</v>
      </c>
      <c r="F69" s="2" t="s">
        <v>47</v>
      </c>
      <c r="G69" s="15" t="s">
        <v>83</v>
      </c>
      <c r="H69" s="31">
        <v>388.1</v>
      </c>
      <c r="I69" s="31">
        <f t="shared" ref="I69:J69" si="15">1624.8-812.4</f>
        <v>812.4</v>
      </c>
      <c r="J69" s="31">
        <f t="shared" si="15"/>
        <v>812.4</v>
      </c>
      <c r="K69" s="1"/>
      <c r="L69" s="1"/>
      <c r="M69" s="1"/>
      <c r="N69" s="1"/>
      <c r="O69" s="1"/>
      <c r="P69" s="1"/>
      <c r="Q69" s="1"/>
      <c r="R69" s="16">
        <f t="shared" si="8"/>
        <v>2012.9</v>
      </c>
    </row>
    <row r="70" spans="1:18" ht="67.5" x14ac:dyDescent="0.25">
      <c r="A70" s="41">
        <v>19</v>
      </c>
      <c r="B70" s="42"/>
      <c r="C70" s="43"/>
      <c r="D70" s="15" t="s">
        <v>34</v>
      </c>
      <c r="E70" s="2" t="s">
        <v>6</v>
      </c>
      <c r="F70" s="2" t="s">
        <v>47</v>
      </c>
      <c r="G70" s="15" t="s">
        <v>84</v>
      </c>
      <c r="H70" s="31"/>
      <c r="I70" s="1"/>
      <c r="J70" s="1"/>
      <c r="K70" s="1"/>
      <c r="L70" s="1"/>
      <c r="M70" s="1"/>
      <c r="N70" s="1"/>
      <c r="O70" s="1"/>
      <c r="P70" s="1"/>
      <c r="Q70" s="1"/>
      <c r="R70" s="16">
        <f t="shared" si="8"/>
        <v>0</v>
      </c>
    </row>
    <row r="71" spans="1:18" ht="24.75" customHeight="1" x14ac:dyDescent="0.25">
      <c r="A71" s="41">
        <v>20</v>
      </c>
      <c r="B71" s="42"/>
      <c r="C71" s="43"/>
      <c r="D71" s="15" t="s">
        <v>156</v>
      </c>
      <c r="E71" s="2" t="s">
        <v>6</v>
      </c>
      <c r="F71" s="2" t="s">
        <v>47</v>
      </c>
      <c r="G71" s="15" t="s">
        <v>85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6">
        <f t="shared" si="8"/>
        <v>0</v>
      </c>
    </row>
    <row r="72" spans="1:18" ht="57" customHeight="1" x14ac:dyDescent="0.25">
      <c r="A72" s="41">
        <v>21</v>
      </c>
      <c r="B72" s="42"/>
      <c r="C72" s="43"/>
      <c r="D72" s="15" t="s">
        <v>43</v>
      </c>
      <c r="E72" s="2" t="s">
        <v>6</v>
      </c>
      <c r="F72" s="2" t="s">
        <v>47</v>
      </c>
      <c r="G72" s="15" t="s">
        <v>84</v>
      </c>
      <c r="H72" s="1"/>
      <c r="I72" s="1"/>
      <c r="J72" s="1"/>
      <c r="K72" s="1">
        <v>70</v>
      </c>
      <c r="L72" s="1">
        <v>70</v>
      </c>
      <c r="M72" s="1">
        <v>70</v>
      </c>
      <c r="N72" s="1">
        <v>70</v>
      </c>
      <c r="O72" s="1">
        <v>70</v>
      </c>
      <c r="P72" s="1">
        <v>70</v>
      </c>
      <c r="Q72" s="1">
        <v>70</v>
      </c>
      <c r="R72" s="16">
        <f t="shared" si="8"/>
        <v>490</v>
      </c>
    </row>
    <row r="73" spans="1:18" s="30" customFormat="1" ht="30" customHeight="1" x14ac:dyDescent="0.25">
      <c r="A73" s="44" t="s">
        <v>94</v>
      </c>
      <c r="B73" s="44"/>
      <c r="C73" s="44"/>
      <c r="D73" s="44"/>
      <c r="E73" s="44"/>
      <c r="F73" s="44"/>
      <c r="G73" s="44"/>
      <c r="H73" s="29">
        <f>SUM(H74:H105)</f>
        <v>80</v>
      </c>
      <c r="I73" s="29">
        <f t="shared" ref="I73:R73" si="16">SUM(I74:I105)</f>
        <v>80</v>
      </c>
      <c r="J73" s="29">
        <f t="shared" si="16"/>
        <v>80</v>
      </c>
      <c r="K73" s="29">
        <f t="shared" si="16"/>
        <v>136.5</v>
      </c>
      <c r="L73" s="29">
        <f t="shared" si="16"/>
        <v>136.5</v>
      </c>
      <c r="M73" s="29">
        <f t="shared" si="16"/>
        <v>136.5</v>
      </c>
      <c r="N73" s="29">
        <f t="shared" si="16"/>
        <v>136.5</v>
      </c>
      <c r="O73" s="29">
        <f t="shared" si="16"/>
        <v>136.5</v>
      </c>
      <c r="P73" s="29">
        <f t="shared" si="16"/>
        <v>136.5</v>
      </c>
      <c r="Q73" s="29">
        <f t="shared" si="16"/>
        <v>136.5</v>
      </c>
      <c r="R73" s="29">
        <f t="shared" si="16"/>
        <v>1195.5</v>
      </c>
    </row>
    <row r="74" spans="1:18" ht="82.5" customHeight="1" x14ac:dyDescent="0.25">
      <c r="A74" s="40">
        <v>1</v>
      </c>
      <c r="B74" s="40"/>
      <c r="C74" s="40"/>
      <c r="D74" s="15" t="s">
        <v>104</v>
      </c>
      <c r="E74" s="34" t="s">
        <v>6</v>
      </c>
      <c r="F74" s="34" t="s">
        <v>47</v>
      </c>
      <c r="G74" s="3" t="s">
        <v>109</v>
      </c>
      <c r="H74" s="1">
        <v>10</v>
      </c>
      <c r="I74" s="1">
        <v>10</v>
      </c>
      <c r="J74" s="1">
        <v>10</v>
      </c>
      <c r="K74" s="1"/>
      <c r="L74" s="1"/>
      <c r="M74" s="1"/>
      <c r="N74" s="1"/>
      <c r="O74" s="1"/>
      <c r="P74" s="1"/>
      <c r="Q74" s="1"/>
      <c r="R74" s="16">
        <f>SUM(H74:Q74)</f>
        <v>30</v>
      </c>
    </row>
    <row r="75" spans="1:18" ht="162" customHeight="1" x14ac:dyDescent="0.25">
      <c r="A75" s="40">
        <v>2</v>
      </c>
      <c r="B75" s="40"/>
      <c r="C75" s="40"/>
      <c r="D75" s="15" t="s">
        <v>105</v>
      </c>
      <c r="E75" s="34" t="s">
        <v>6</v>
      </c>
      <c r="F75" s="34" t="s">
        <v>47</v>
      </c>
      <c r="G75" s="3" t="s">
        <v>109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6">
        <f>SUM(H75:Q75)</f>
        <v>0</v>
      </c>
    </row>
    <row r="76" spans="1:18" ht="42" customHeight="1" x14ac:dyDescent="0.25">
      <c r="A76" s="40">
        <v>3</v>
      </c>
      <c r="B76" s="40"/>
      <c r="C76" s="40"/>
      <c r="D76" s="15" t="s">
        <v>106</v>
      </c>
      <c r="E76" s="34" t="s">
        <v>6</v>
      </c>
      <c r="F76" s="34" t="s">
        <v>47</v>
      </c>
      <c r="G76" s="3" t="s">
        <v>111</v>
      </c>
      <c r="H76" s="1"/>
      <c r="I76" s="1"/>
      <c r="J76" s="1"/>
      <c r="K76" s="1">
        <v>10</v>
      </c>
      <c r="L76" s="1">
        <v>10</v>
      </c>
      <c r="M76" s="1">
        <v>10</v>
      </c>
      <c r="N76" s="1">
        <v>10</v>
      </c>
      <c r="O76" s="1">
        <v>10</v>
      </c>
      <c r="P76" s="1">
        <v>10</v>
      </c>
      <c r="Q76" s="1">
        <v>10</v>
      </c>
      <c r="R76" s="16">
        <f>SUM(H76:Q76)</f>
        <v>70</v>
      </c>
    </row>
    <row r="77" spans="1:18" ht="48.75" customHeight="1" x14ac:dyDescent="0.25">
      <c r="A77" s="40">
        <v>4</v>
      </c>
      <c r="B77" s="40"/>
      <c r="C77" s="40"/>
      <c r="D77" s="15" t="s">
        <v>107</v>
      </c>
      <c r="E77" s="34" t="s">
        <v>6</v>
      </c>
      <c r="F77" s="34" t="s">
        <v>47</v>
      </c>
      <c r="G77" s="3" t="s">
        <v>119</v>
      </c>
      <c r="H77" s="1"/>
      <c r="I77" s="1"/>
      <c r="J77" s="1"/>
      <c r="K77" s="1">
        <v>5</v>
      </c>
      <c r="L77" s="1">
        <v>5</v>
      </c>
      <c r="M77" s="1">
        <v>5</v>
      </c>
      <c r="N77" s="1">
        <v>5</v>
      </c>
      <c r="O77" s="1">
        <v>5</v>
      </c>
      <c r="P77" s="1">
        <v>5</v>
      </c>
      <c r="Q77" s="1">
        <v>5</v>
      </c>
      <c r="R77" s="16">
        <f t="shared" ref="R77:R82" si="17">SUM(H77:Q77)</f>
        <v>35</v>
      </c>
    </row>
    <row r="78" spans="1:18" ht="59.25" customHeight="1" x14ac:dyDescent="0.25">
      <c r="A78" s="40">
        <v>5</v>
      </c>
      <c r="B78" s="40"/>
      <c r="C78" s="40"/>
      <c r="D78" s="15" t="s">
        <v>108</v>
      </c>
      <c r="E78" s="34" t="s">
        <v>6</v>
      </c>
      <c r="F78" s="34" t="s">
        <v>47</v>
      </c>
      <c r="G78" s="3" t="s">
        <v>120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6">
        <f t="shared" si="17"/>
        <v>0</v>
      </c>
    </row>
    <row r="79" spans="1:18" ht="67.5" x14ac:dyDescent="0.25">
      <c r="A79" s="40">
        <v>6</v>
      </c>
      <c r="B79" s="40"/>
      <c r="C79" s="40"/>
      <c r="D79" s="15" t="s">
        <v>112</v>
      </c>
      <c r="E79" s="34" t="s">
        <v>6</v>
      </c>
      <c r="F79" s="34" t="s">
        <v>47</v>
      </c>
      <c r="G79" s="3" t="s">
        <v>55</v>
      </c>
      <c r="H79" s="1">
        <v>5</v>
      </c>
      <c r="I79" s="1">
        <v>5</v>
      </c>
      <c r="J79" s="1">
        <v>5</v>
      </c>
      <c r="K79" s="1">
        <v>5</v>
      </c>
      <c r="L79" s="1">
        <v>5</v>
      </c>
      <c r="M79" s="1">
        <v>5</v>
      </c>
      <c r="N79" s="1">
        <v>5</v>
      </c>
      <c r="O79" s="1">
        <v>5</v>
      </c>
      <c r="P79" s="1">
        <v>5</v>
      </c>
      <c r="Q79" s="1">
        <v>5</v>
      </c>
      <c r="R79" s="16">
        <f t="shared" si="17"/>
        <v>50</v>
      </c>
    </row>
    <row r="80" spans="1:18" ht="55.5" customHeight="1" x14ac:dyDescent="0.25">
      <c r="A80" s="40">
        <v>7</v>
      </c>
      <c r="B80" s="40"/>
      <c r="C80" s="40"/>
      <c r="D80" s="15" t="s">
        <v>113</v>
      </c>
      <c r="E80" s="34" t="s">
        <v>6</v>
      </c>
      <c r="F80" s="34" t="s">
        <v>47</v>
      </c>
      <c r="G80" s="3" t="s">
        <v>118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6">
        <f t="shared" si="17"/>
        <v>0</v>
      </c>
    </row>
    <row r="81" spans="1:18" ht="48" x14ac:dyDescent="0.25">
      <c r="A81" s="40">
        <v>8</v>
      </c>
      <c r="B81" s="40"/>
      <c r="C81" s="40"/>
      <c r="D81" s="15" t="s">
        <v>114</v>
      </c>
      <c r="E81" s="34" t="s">
        <v>6</v>
      </c>
      <c r="F81" s="34" t="s">
        <v>47</v>
      </c>
      <c r="G81" s="3" t="s">
        <v>121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6">
        <f t="shared" si="17"/>
        <v>0</v>
      </c>
    </row>
    <row r="82" spans="1:18" ht="48" x14ac:dyDescent="0.25">
      <c r="A82" s="40">
        <v>9</v>
      </c>
      <c r="B82" s="40"/>
      <c r="C82" s="40"/>
      <c r="D82" s="15" t="s">
        <v>115</v>
      </c>
      <c r="E82" s="34" t="s">
        <v>6</v>
      </c>
      <c r="F82" s="34" t="s">
        <v>47</v>
      </c>
      <c r="G82" s="3" t="s">
        <v>121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6">
        <f t="shared" si="17"/>
        <v>0</v>
      </c>
    </row>
    <row r="83" spans="1:18" ht="56.25" x14ac:dyDescent="0.25">
      <c r="A83" s="40">
        <v>10</v>
      </c>
      <c r="B83" s="40"/>
      <c r="C83" s="40"/>
      <c r="D83" s="15" t="s">
        <v>116</v>
      </c>
      <c r="E83" s="34" t="s">
        <v>6</v>
      </c>
      <c r="F83" s="34" t="s">
        <v>47</v>
      </c>
      <c r="G83" s="3" t="s">
        <v>122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6">
        <f>SUM(H83:Q83)</f>
        <v>0</v>
      </c>
    </row>
    <row r="84" spans="1:18" ht="48" x14ac:dyDescent="0.25">
      <c r="A84" s="40">
        <v>11</v>
      </c>
      <c r="B84" s="40"/>
      <c r="C84" s="40"/>
      <c r="D84" s="15" t="s">
        <v>117</v>
      </c>
      <c r="E84" s="34" t="s">
        <v>6</v>
      </c>
      <c r="F84" s="34" t="s">
        <v>47</v>
      </c>
      <c r="G84" s="3" t="s">
        <v>121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6">
        <f>SUM(H84:Q84)</f>
        <v>0</v>
      </c>
    </row>
    <row r="85" spans="1:18" ht="78.75" x14ac:dyDescent="0.25">
      <c r="A85" s="40">
        <v>12</v>
      </c>
      <c r="B85" s="40"/>
      <c r="C85" s="40"/>
      <c r="D85" s="15" t="s">
        <v>123</v>
      </c>
      <c r="E85" s="34" t="s">
        <v>6</v>
      </c>
      <c r="F85" s="34" t="s">
        <v>47</v>
      </c>
      <c r="G85" s="3" t="s">
        <v>110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6">
        <f t="shared" ref="R85:R98" si="18">SUM(H85:Q85)</f>
        <v>0</v>
      </c>
    </row>
    <row r="86" spans="1:18" ht="56.25" x14ac:dyDescent="0.25">
      <c r="A86" s="40">
        <v>13</v>
      </c>
      <c r="B86" s="40"/>
      <c r="C86" s="40"/>
      <c r="D86" s="15" t="s">
        <v>124</v>
      </c>
      <c r="E86" s="34" t="s">
        <v>6</v>
      </c>
      <c r="F86" s="34" t="s">
        <v>47</v>
      </c>
      <c r="G86" s="3" t="s">
        <v>129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6">
        <f t="shared" si="18"/>
        <v>0</v>
      </c>
    </row>
    <row r="87" spans="1:18" ht="67.5" x14ac:dyDescent="0.25">
      <c r="A87" s="40">
        <v>14</v>
      </c>
      <c r="B87" s="40"/>
      <c r="C87" s="40"/>
      <c r="D87" s="15" t="s">
        <v>125</v>
      </c>
      <c r="E87" s="34" t="s">
        <v>6</v>
      </c>
      <c r="F87" s="34" t="s">
        <v>47</v>
      </c>
      <c r="G87" s="3" t="s">
        <v>130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6">
        <f t="shared" si="18"/>
        <v>0</v>
      </c>
    </row>
    <row r="88" spans="1:18" ht="67.5" x14ac:dyDescent="0.25">
      <c r="A88" s="40">
        <v>15</v>
      </c>
      <c r="B88" s="40"/>
      <c r="C88" s="40"/>
      <c r="D88" s="15" t="s">
        <v>126</v>
      </c>
      <c r="E88" s="34" t="s">
        <v>6</v>
      </c>
      <c r="F88" s="34" t="s">
        <v>47</v>
      </c>
      <c r="G88" s="3" t="s">
        <v>128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6">
        <f t="shared" si="18"/>
        <v>0</v>
      </c>
    </row>
    <row r="89" spans="1:18" ht="101.25" x14ac:dyDescent="0.25">
      <c r="A89" s="40">
        <v>16</v>
      </c>
      <c r="B89" s="40"/>
      <c r="C89" s="40"/>
      <c r="D89" s="15" t="s">
        <v>131</v>
      </c>
      <c r="E89" s="34" t="s">
        <v>6</v>
      </c>
      <c r="F89" s="34" t="s">
        <v>47</v>
      </c>
      <c r="G89" s="3" t="s">
        <v>133</v>
      </c>
      <c r="H89" s="1"/>
      <c r="I89" s="1"/>
      <c r="J89" s="1"/>
      <c r="K89" s="1">
        <v>5</v>
      </c>
      <c r="L89" s="1">
        <v>5</v>
      </c>
      <c r="M89" s="1">
        <v>5</v>
      </c>
      <c r="N89" s="1">
        <v>5</v>
      </c>
      <c r="O89" s="1">
        <v>5</v>
      </c>
      <c r="P89" s="1">
        <v>5</v>
      </c>
      <c r="Q89" s="1">
        <v>5</v>
      </c>
      <c r="R89" s="16">
        <f t="shared" si="18"/>
        <v>35</v>
      </c>
    </row>
    <row r="90" spans="1:18" ht="120" x14ac:dyDescent="0.25">
      <c r="A90" s="40">
        <v>17</v>
      </c>
      <c r="B90" s="40"/>
      <c r="C90" s="40"/>
      <c r="D90" s="23" t="s">
        <v>132</v>
      </c>
      <c r="E90" s="34" t="s">
        <v>6</v>
      </c>
      <c r="F90" s="34" t="s">
        <v>47</v>
      </c>
      <c r="G90" s="3" t="s">
        <v>134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6">
        <f t="shared" si="18"/>
        <v>0</v>
      </c>
    </row>
    <row r="91" spans="1:18" ht="37.5" customHeight="1" x14ac:dyDescent="0.25">
      <c r="A91" s="40">
        <v>18</v>
      </c>
      <c r="B91" s="40"/>
      <c r="C91" s="40"/>
      <c r="D91" s="23" t="s">
        <v>135</v>
      </c>
      <c r="E91" s="34" t="s">
        <v>6</v>
      </c>
      <c r="F91" s="34" t="s">
        <v>47</v>
      </c>
      <c r="G91" s="3" t="s">
        <v>137</v>
      </c>
      <c r="H91" s="1"/>
      <c r="I91" s="1"/>
      <c r="J91" s="1"/>
      <c r="K91" s="1">
        <v>5</v>
      </c>
      <c r="L91" s="1">
        <v>5</v>
      </c>
      <c r="M91" s="1">
        <v>5</v>
      </c>
      <c r="N91" s="1">
        <v>5</v>
      </c>
      <c r="O91" s="1">
        <v>5</v>
      </c>
      <c r="P91" s="1">
        <v>5</v>
      </c>
      <c r="Q91" s="1">
        <v>5</v>
      </c>
      <c r="R91" s="16">
        <f t="shared" si="18"/>
        <v>35</v>
      </c>
    </row>
    <row r="92" spans="1:18" ht="64.5" customHeight="1" x14ac:dyDescent="0.25">
      <c r="A92" s="40">
        <v>19</v>
      </c>
      <c r="B92" s="40"/>
      <c r="C92" s="40"/>
      <c r="D92" s="23" t="s">
        <v>136</v>
      </c>
      <c r="E92" s="34" t="s">
        <v>6</v>
      </c>
      <c r="F92" s="34" t="s">
        <v>47</v>
      </c>
      <c r="G92" s="3" t="s">
        <v>138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6">
        <f t="shared" si="18"/>
        <v>0</v>
      </c>
    </row>
    <row r="93" spans="1:18" ht="51" customHeight="1" x14ac:dyDescent="0.25">
      <c r="A93" s="40">
        <v>20</v>
      </c>
      <c r="B93" s="40"/>
      <c r="C93" s="40"/>
      <c r="D93" s="23" t="s">
        <v>49</v>
      </c>
      <c r="E93" s="34" t="s">
        <v>6</v>
      </c>
      <c r="F93" s="34" t="s">
        <v>47</v>
      </c>
      <c r="G93" s="3" t="s">
        <v>92</v>
      </c>
      <c r="H93" s="1">
        <v>25</v>
      </c>
      <c r="I93" s="1">
        <v>25</v>
      </c>
      <c r="J93" s="1">
        <v>25</v>
      </c>
      <c r="K93" s="1">
        <v>31.5</v>
      </c>
      <c r="L93" s="1">
        <v>31.5</v>
      </c>
      <c r="M93" s="1">
        <v>31.5</v>
      </c>
      <c r="N93" s="1">
        <v>31.5</v>
      </c>
      <c r="O93" s="1">
        <v>31.5</v>
      </c>
      <c r="P93" s="1">
        <v>31.5</v>
      </c>
      <c r="Q93" s="1">
        <v>31.5</v>
      </c>
      <c r="R93" s="16">
        <f t="shared" ref="R93:R95" si="19">SUM(H93:Q93)</f>
        <v>295.5</v>
      </c>
    </row>
    <row r="94" spans="1:18" ht="65.25" customHeight="1" x14ac:dyDescent="0.25">
      <c r="A94" s="40">
        <v>21</v>
      </c>
      <c r="B94" s="40"/>
      <c r="C94" s="40"/>
      <c r="D94" s="23" t="s">
        <v>51</v>
      </c>
      <c r="E94" s="34" t="s">
        <v>6</v>
      </c>
      <c r="F94" s="34" t="s">
        <v>47</v>
      </c>
      <c r="G94" s="3" t="s">
        <v>52</v>
      </c>
      <c r="H94" s="1">
        <v>15</v>
      </c>
      <c r="I94" s="1">
        <v>15</v>
      </c>
      <c r="J94" s="1">
        <v>15</v>
      </c>
      <c r="K94" s="1">
        <v>18.5</v>
      </c>
      <c r="L94" s="1">
        <v>18.5</v>
      </c>
      <c r="M94" s="1">
        <v>18.5</v>
      </c>
      <c r="N94" s="1">
        <v>18.5</v>
      </c>
      <c r="O94" s="1">
        <v>18.5</v>
      </c>
      <c r="P94" s="1">
        <v>18.5</v>
      </c>
      <c r="Q94" s="1">
        <v>18.5</v>
      </c>
      <c r="R94" s="16">
        <f t="shared" si="19"/>
        <v>174.5</v>
      </c>
    </row>
    <row r="95" spans="1:18" ht="74.25" customHeight="1" x14ac:dyDescent="0.25">
      <c r="A95" s="40">
        <v>22</v>
      </c>
      <c r="B95" s="40"/>
      <c r="C95" s="40"/>
      <c r="D95" s="23" t="s">
        <v>53</v>
      </c>
      <c r="E95" s="34" t="s">
        <v>6</v>
      </c>
      <c r="F95" s="34" t="s">
        <v>47</v>
      </c>
      <c r="G95" s="3" t="s">
        <v>52</v>
      </c>
      <c r="H95" s="1">
        <v>15</v>
      </c>
      <c r="I95" s="1">
        <v>15</v>
      </c>
      <c r="J95" s="1">
        <v>15</v>
      </c>
      <c r="K95" s="1">
        <v>20</v>
      </c>
      <c r="L95" s="1">
        <v>20</v>
      </c>
      <c r="M95" s="1">
        <v>20</v>
      </c>
      <c r="N95" s="1">
        <v>20</v>
      </c>
      <c r="O95" s="1">
        <v>20</v>
      </c>
      <c r="P95" s="1">
        <v>20</v>
      </c>
      <c r="Q95" s="1">
        <v>20</v>
      </c>
      <c r="R95" s="16">
        <f t="shared" si="19"/>
        <v>185</v>
      </c>
    </row>
    <row r="96" spans="1:18" ht="96" x14ac:dyDescent="0.25">
      <c r="A96" s="40">
        <v>23</v>
      </c>
      <c r="B96" s="40"/>
      <c r="C96" s="40"/>
      <c r="D96" s="23" t="s">
        <v>139</v>
      </c>
      <c r="E96" s="34" t="s">
        <v>6</v>
      </c>
      <c r="F96" s="34" t="s">
        <v>47</v>
      </c>
      <c r="G96" s="3" t="s">
        <v>142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6">
        <f t="shared" si="18"/>
        <v>0</v>
      </c>
    </row>
    <row r="97" spans="1:18" ht="120" x14ac:dyDescent="0.25">
      <c r="A97" s="40">
        <v>24</v>
      </c>
      <c r="B97" s="40"/>
      <c r="C97" s="40"/>
      <c r="D97" s="23" t="s">
        <v>140</v>
      </c>
      <c r="E97" s="34" t="s">
        <v>6</v>
      </c>
      <c r="F97" s="34" t="s">
        <v>47</v>
      </c>
      <c r="G97" s="3" t="s">
        <v>141</v>
      </c>
      <c r="H97" s="1"/>
      <c r="I97" s="1"/>
      <c r="J97" s="1"/>
      <c r="K97" s="1">
        <v>5</v>
      </c>
      <c r="L97" s="1">
        <v>5</v>
      </c>
      <c r="M97" s="1">
        <v>5</v>
      </c>
      <c r="N97" s="1">
        <v>5</v>
      </c>
      <c r="O97" s="1">
        <v>5</v>
      </c>
      <c r="P97" s="1">
        <v>5</v>
      </c>
      <c r="Q97" s="1">
        <v>5</v>
      </c>
      <c r="R97" s="16">
        <f t="shared" si="18"/>
        <v>35</v>
      </c>
    </row>
    <row r="98" spans="1:18" ht="60" x14ac:dyDescent="0.25">
      <c r="A98" s="40">
        <v>25</v>
      </c>
      <c r="B98" s="40"/>
      <c r="C98" s="40"/>
      <c r="D98" s="23" t="s">
        <v>143</v>
      </c>
      <c r="E98" s="34" t="s">
        <v>6</v>
      </c>
      <c r="F98" s="34" t="s">
        <v>47</v>
      </c>
      <c r="G98" s="3" t="s">
        <v>55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6">
        <f t="shared" si="18"/>
        <v>0</v>
      </c>
    </row>
    <row r="99" spans="1:18" ht="48" x14ac:dyDescent="0.25">
      <c r="A99" s="40">
        <v>26</v>
      </c>
      <c r="B99" s="40"/>
      <c r="C99" s="40"/>
      <c r="D99" s="23" t="s">
        <v>56</v>
      </c>
      <c r="E99" s="34" t="s">
        <v>6</v>
      </c>
      <c r="F99" s="34" t="s">
        <v>47</v>
      </c>
      <c r="G99" s="3" t="s">
        <v>55</v>
      </c>
      <c r="H99" s="1"/>
      <c r="I99" s="1"/>
      <c r="J99" s="1"/>
      <c r="K99" s="1">
        <v>5</v>
      </c>
      <c r="L99" s="1">
        <v>5</v>
      </c>
      <c r="M99" s="1">
        <v>5</v>
      </c>
      <c r="N99" s="1">
        <v>5</v>
      </c>
      <c r="O99" s="1">
        <v>5</v>
      </c>
      <c r="P99" s="1">
        <v>5</v>
      </c>
      <c r="Q99" s="1">
        <v>5</v>
      </c>
      <c r="R99" s="16">
        <f>SUM(H99:Q99)</f>
        <v>35</v>
      </c>
    </row>
    <row r="100" spans="1:18" ht="96" x14ac:dyDescent="0.25">
      <c r="A100" s="40">
        <v>27</v>
      </c>
      <c r="B100" s="40"/>
      <c r="C100" s="40"/>
      <c r="D100" s="23" t="s">
        <v>144</v>
      </c>
      <c r="E100" s="34" t="s">
        <v>6</v>
      </c>
      <c r="F100" s="34" t="s">
        <v>47</v>
      </c>
      <c r="G100" s="3" t="s">
        <v>145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6">
        <f>SUM(H100:Q100)</f>
        <v>0</v>
      </c>
    </row>
    <row r="101" spans="1:18" ht="79.5" customHeight="1" x14ac:dyDescent="0.25">
      <c r="A101" s="40">
        <v>28</v>
      </c>
      <c r="B101" s="40"/>
      <c r="C101" s="40"/>
      <c r="D101" s="23" t="s">
        <v>146</v>
      </c>
      <c r="E101" s="34" t="s">
        <v>6</v>
      </c>
      <c r="F101" s="34" t="s">
        <v>47</v>
      </c>
      <c r="G101" s="3" t="s">
        <v>127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6">
        <f t="shared" ref="R101:R104" si="20">SUM(H101:Q101)</f>
        <v>0</v>
      </c>
    </row>
    <row r="102" spans="1:18" ht="78" customHeight="1" x14ac:dyDescent="0.25">
      <c r="A102" s="40">
        <v>29</v>
      </c>
      <c r="B102" s="40"/>
      <c r="C102" s="40"/>
      <c r="D102" s="23" t="s">
        <v>147</v>
      </c>
      <c r="E102" s="34" t="s">
        <v>6</v>
      </c>
      <c r="F102" s="34" t="s">
        <v>47</v>
      </c>
      <c r="G102" s="3" t="s">
        <v>55</v>
      </c>
      <c r="H102" s="1">
        <v>10</v>
      </c>
      <c r="I102" s="1">
        <v>10</v>
      </c>
      <c r="J102" s="1">
        <v>10</v>
      </c>
      <c r="K102" s="1">
        <v>16.5</v>
      </c>
      <c r="L102" s="1">
        <v>16.5</v>
      </c>
      <c r="M102" s="1">
        <v>16.5</v>
      </c>
      <c r="N102" s="1">
        <v>16.5</v>
      </c>
      <c r="O102" s="1">
        <v>16.5</v>
      </c>
      <c r="P102" s="1">
        <v>16.5</v>
      </c>
      <c r="Q102" s="1">
        <v>16.5</v>
      </c>
      <c r="R102" s="16">
        <f t="shared" si="20"/>
        <v>145.5</v>
      </c>
    </row>
    <row r="103" spans="1:18" ht="51" customHeight="1" x14ac:dyDescent="0.25">
      <c r="A103" s="40">
        <v>30</v>
      </c>
      <c r="B103" s="40"/>
      <c r="C103" s="40"/>
      <c r="D103" s="24" t="s">
        <v>148</v>
      </c>
      <c r="E103" s="34" t="s">
        <v>6</v>
      </c>
      <c r="F103" s="34" t="s">
        <v>47</v>
      </c>
      <c r="G103" s="4" t="s">
        <v>150</v>
      </c>
      <c r="H103" s="5"/>
      <c r="I103" s="5"/>
      <c r="J103" s="5"/>
      <c r="K103" s="5">
        <v>10</v>
      </c>
      <c r="L103" s="5">
        <v>10</v>
      </c>
      <c r="M103" s="5">
        <v>10</v>
      </c>
      <c r="N103" s="5">
        <v>10</v>
      </c>
      <c r="O103" s="5">
        <v>10</v>
      </c>
      <c r="P103" s="5">
        <v>10</v>
      </c>
      <c r="Q103" s="5">
        <v>10</v>
      </c>
      <c r="R103" s="16">
        <f t="shared" si="20"/>
        <v>70</v>
      </c>
    </row>
    <row r="104" spans="1:18" ht="61.5" customHeight="1" x14ac:dyDescent="0.25">
      <c r="A104" s="40">
        <v>31</v>
      </c>
      <c r="B104" s="40"/>
      <c r="C104" s="40"/>
      <c r="D104" s="25" t="s">
        <v>149</v>
      </c>
      <c r="E104" s="34" t="s">
        <v>6</v>
      </c>
      <c r="F104" s="34" t="s">
        <v>47</v>
      </c>
      <c r="G104" s="3" t="s">
        <v>55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6">
        <f t="shared" si="20"/>
        <v>0</v>
      </c>
    </row>
    <row r="105" spans="1:18" ht="61.5" customHeight="1" x14ac:dyDescent="0.25">
      <c r="A105" s="40">
        <v>32</v>
      </c>
      <c r="B105" s="40"/>
      <c r="C105" s="40"/>
      <c r="D105" s="25" t="s">
        <v>160</v>
      </c>
      <c r="E105" s="36" t="s">
        <v>6</v>
      </c>
      <c r="F105" s="36" t="s">
        <v>47</v>
      </c>
      <c r="G105" s="3" t="s">
        <v>55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6">
        <f t="shared" ref="R105" si="21">SUM(H105:Q105)</f>
        <v>0</v>
      </c>
    </row>
  </sheetData>
  <mergeCells count="103">
    <mergeCell ref="G3:R3"/>
    <mergeCell ref="A21:C21"/>
    <mergeCell ref="A94:C94"/>
    <mergeCell ref="A95:C95"/>
    <mergeCell ref="A40:C40"/>
    <mergeCell ref="A41:C41"/>
    <mergeCell ref="A42:C42"/>
    <mergeCell ref="A43:C43"/>
    <mergeCell ref="A93:C93"/>
    <mergeCell ref="A35:C35"/>
    <mergeCell ref="A36:C36"/>
    <mergeCell ref="A37:C37"/>
    <mergeCell ref="A38:C38"/>
    <mergeCell ref="A39:C39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7:C87"/>
    <mergeCell ref="A78:C78"/>
    <mergeCell ref="A103:C103"/>
    <mergeCell ref="A104:C104"/>
    <mergeCell ref="A100:C100"/>
    <mergeCell ref="A101:C101"/>
    <mergeCell ref="A102:C102"/>
    <mergeCell ref="A96:C96"/>
    <mergeCell ref="A97:C97"/>
    <mergeCell ref="A98:C98"/>
    <mergeCell ref="A99:C99"/>
    <mergeCell ref="A80:C80"/>
    <mergeCell ref="A81:C81"/>
    <mergeCell ref="A82:C82"/>
    <mergeCell ref="A79:C79"/>
    <mergeCell ref="A77:C77"/>
    <mergeCell ref="A47:C47"/>
    <mergeCell ref="A48:C48"/>
    <mergeCell ref="A56:C56"/>
    <mergeCell ref="A63:C63"/>
    <mergeCell ref="A64:C64"/>
    <mergeCell ref="A57:C57"/>
    <mergeCell ref="A55:C55"/>
    <mergeCell ref="A58:C58"/>
    <mergeCell ref="A59:C59"/>
    <mergeCell ref="A60:C60"/>
    <mergeCell ref="A61:C61"/>
    <mergeCell ref="A44:G44"/>
    <mergeCell ref="A45:C45"/>
    <mergeCell ref="H10:R10"/>
    <mergeCell ref="A24:C24"/>
    <mergeCell ref="A20:C20"/>
    <mergeCell ref="A73:G73"/>
    <mergeCell ref="A74:C74"/>
    <mergeCell ref="A75:C75"/>
    <mergeCell ref="A76:C76"/>
    <mergeCell ref="A72:C72"/>
    <mergeCell ref="A51:C51"/>
    <mergeCell ref="A52:C52"/>
    <mergeCell ref="A67:C67"/>
    <mergeCell ref="A68:C68"/>
    <mergeCell ref="A69:C69"/>
    <mergeCell ref="A70:C70"/>
    <mergeCell ref="A53:C53"/>
    <mergeCell ref="A54:C54"/>
    <mergeCell ref="A62:C62"/>
    <mergeCell ref="A65:C65"/>
    <mergeCell ref="A29:C29"/>
    <mergeCell ref="I8:Q8"/>
    <mergeCell ref="E9:Q9"/>
    <mergeCell ref="A12:G12"/>
    <mergeCell ref="A25:C25"/>
    <mergeCell ref="A26:C26"/>
    <mergeCell ref="A23:C23"/>
    <mergeCell ref="A16:C16"/>
    <mergeCell ref="A22:C22"/>
    <mergeCell ref="A105:C105"/>
    <mergeCell ref="A15:C15"/>
    <mergeCell ref="A17:C17"/>
    <mergeCell ref="A71:C71"/>
    <mergeCell ref="A13:G13"/>
    <mergeCell ref="A14:C14"/>
    <mergeCell ref="A10:C11"/>
    <mergeCell ref="D10:D11"/>
    <mergeCell ref="E10:E11"/>
    <mergeCell ref="F10:F11"/>
    <mergeCell ref="G10:G11"/>
    <mergeCell ref="A49:C49"/>
    <mergeCell ref="A50:C50"/>
    <mergeCell ref="A66:C66"/>
    <mergeCell ref="A46:C46"/>
    <mergeCell ref="A30:C30"/>
    <mergeCell ref="A31:C31"/>
    <mergeCell ref="A32:C32"/>
    <mergeCell ref="A33:C33"/>
    <mergeCell ref="A34:C34"/>
    <mergeCell ref="A18:C18"/>
    <mergeCell ref="A19:C19"/>
    <mergeCell ref="A27:C27"/>
    <mergeCell ref="A28:C28"/>
  </mergeCells>
  <pageMargins left="0" right="0" top="0" bottom="0" header="0" footer="0"/>
  <pageSetup paperSize="9" scale="6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Винокурова ОА</dc:creator>
  <cp:lastModifiedBy>Винокурова ОА</cp:lastModifiedBy>
  <cp:lastPrinted>2023-03-25T04:05:03Z</cp:lastPrinted>
  <dcterms:created xsi:type="dcterms:W3CDTF">2018-03-01T11:58:32Z</dcterms:created>
  <dcterms:modified xsi:type="dcterms:W3CDTF">2023-07-24T04:11:50Z</dcterms:modified>
</cp:coreProperties>
</file>